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40" activeTab="0"/>
  </bookViews>
  <sheets>
    <sheet name="2018年度新人大会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<sst xmlns="http://schemas.openxmlformats.org/spreadsheetml/2006/main" count="258" uniqueCount="108">
  <si>
    <t>男子１回戦</t>
  </si>
  <si>
    <t>女子１回戦</t>
  </si>
  <si>
    <t>あ</t>
  </si>
  <si>
    <t>い</t>
  </si>
  <si>
    <t>前</t>
  </si>
  <si>
    <t>前</t>
  </si>
  <si>
    <t>後</t>
  </si>
  <si>
    <t>後</t>
  </si>
  <si>
    <t>う</t>
  </si>
  <si>
    <t>え</t>
  </si>
  <si>
    <t>お</t>
  </si>
  <si>
    <t>か</t>
  </si>
  <si>
    <t>き</t>
  </si>
  <si>
    <t>く</t>
  </si>
  <si>
    <t>男子２回戦</t>
  </si>
  <si>
    <t>女子２回戦</t>
  </si>
  <si>
    <t>け</t>
  </si>
  <si>
    <t>こ</t>
  </si>
  <si>
    <t>さ</t>
  </si>
  <si>
    <t>し</t>
  </si>
  <si>
    <t>す</t>
  </si>
  <si>
    <t>せ</t>
  </si>
  <si>
    <t>そ</t>
  </si>
  <si>
    <t>た</t>
  </si>
  <si>
    <t>男子準々決勝</t>
  </si>
  <si>
    <t>女子準々決勝</t>
  </si>
  <si>
    <t>ち</t>
  </si>
  <si>
    <t>つ</t>
  </si>
  <si>
    <t>て</t>
  </si>
  <si>
    <t>と</t>
  </si>
  <si>
    <t>ベスト４によるリーグ戦</t>
  </si>
  <si>
    <t>な</t>
  </si>
  <si>
    <t>に</t>
  </si>
  <si>
    <t>勝ち対負け</t>
  </si>
  <si>
    <t>負け対勝ち</t>
  </si>
  <si>
    <t>負け対負け</t>
  </si>
  <si>
    <t>勝ち対勝ち</t>
  </si>
  <si>
    <t>東播工業</t>
  </si>
  <si>
    <t>兵庫工業</t>
  </si>
  <si>
    <t>宝塚西</t>
  </si>
  <si>
    <t>舞子</t>
  </si>
  <si>
    <t>明石清水</t>
  </si>
  <si>
    <t>東灘</t>
  </si>
  <si>
    <t>明石西</t>
  </si>
  <si>
    <t>伊丹北</t>
  </si>
  <si>
    <t>報徳学園</t>
  </si>
  <si>
    <t>東播磨</t>
  </si>
  <si>
    <t>伊川谷北</t>
  </si>
  <si>
    <t>神戸科技</t>
  </si>
  <si>
    <t>神港橘</t>
  </si>
  <si>
    <t>明石南</t>
  </si>
  <si>
    <t>西宮東</t>
  </si>
  <si>
    <t>神戸商業</t>
  </si>
  <si>
    <t>高砂南</t>
  </si>
  <si>
    <t>北須磨</t>
  </si>
  <si>
    <t>鳴尾</t>
  </si>
  <si>
    <t>柏原</t>
  </si>
  <si>
    <t>葺合</t>
  </si>
  <si>
    <t>西宮北</t>
  </si>
  <si>
    <t>長田</t>
  </si>
  <si>
    <t>県伊丹</t>
  </si>
  <si>
    <t>西宮南</t>
  </si>
  <si>
    <t>川西緑台</t>
  </si>
  <si>
    <t>親和</t>
  </si>
  <si>
    <t>神戸国際附</t>
  </si>
  <si>
    <t>明石北</t>
  </si>
  <si>
    <t>明石</t>
  </si>
  <si>
    <t>育英</t>
  </si>
  <si>
    <t>三田学園</t>
  </si>
  <si>
    <t>神戸星城</t>
  </si>
  <si>
    <t>加古川北</t>
  </si>
  <si>
    <t>武庫川大附</t>
  </si>
  <si>
    <t>園田学園</t>
  </si>
  <si>
    <t>須磨東</t>
  </si>
  <si>
    <t>六甲アイランド</t>
  </si>
  <si>
    <t>前</t>
  </si>
  <si>
    <t>後</t>
  </si>
  <si>
    <t>延前</t>
  </si>
  <si>
    <t>延後</t>
  </si>
  <si>
    <t>勝</t>
  </si>
  <si>
    <t>負</t>
  </si>
  <si>
    <t>分</t>
  </si>
  <si>
    <t>勝点</t>
  </si>
  <si>
    <t>総得点</t>
  </si>
  <si>
    <t>総失点</t>
  </si>
  <si>
    <t>得失点</t>
  </si>
  <si>
    <t>順位</t>
  </si>
  <si>
    <t>-</t>
  </si>
  <si>
    <t>神戸国際附</t>
  </si>
  <si>
    <t>明石</t>
  </si>
  <si>
    <t>育英</t>
  </si>
  <si>
    <t>三田学園</t>
  </si>
  <si>
    <t>男子</t>
  </si>
  <si>
    <t>女子</t>
  </si>
  <si>
    <t>神戸星城</t>
  </si>
  <si>
    <t>武庫川大附</t>
  </si>
  <si>
    <t>六甲アイランド</t>
  </si>
  <si>
    <t>１位</t>
  </si>
  <si>
    <t>２位</t>
  </si>
  <si>
    <t>３位</t>
  </si>
  <si>
    <t>４位</t>
  </si>
  <si>
    <t>神戸国際大附</t>
  </si>
  <si>
    <t>三田学園</t>
  </si>
  <si>
    <t>明石</t>
  </si>
  <si>
    <t>神戸星城</t>
  </si>
  <si>
    <t>武庫川大附</t>
  </si>
  <si>
    <t>六甲アイランド</t>
  </si>
  <si>
    <t>育英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</si>
</sst>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 diagonalDown="1">
      <left style="thin"/>
      <right style="thin"/>
      <top style="thin"/>
      <bottom style="thin"/>
      <diagonal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 diagonalDown="1">
      <left style="thin"/>
      <right style="thin"/>
      <top style="thin"/>
      <bottom/>
      <diagonal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 diagonalDown="1">
      <left style="medium"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3" fillId="0" borderId="35" xfId="0" applyFont="1" applyBorder="1" applyAlignment="1">
      <alignment horizontal="center" vertical="center" shrinkToFit="1"/>
    </xf>
    <xf numFmtId="0" fontId="33" fillId="0" borderId="3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3" fillId="0" borderId="42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showGridLines="0" showRowColHeaders="0" tabSelected="1" zoomScalePageLayoutView="0" workbookViewId="0" topLeftCell="A37">
      <selection activeCell="M67" sqref="M67"/>
    </sheetView>
  </sheetViews>
  <sheetFormatPr defaultColWidth="9.140625" defaultRowHeight="15"/>
  <cols>
    <col min="1" max="1" width="3.8515625" style="2" customWidth="1"/>
    <col min="2" max="2" width="11.8515625" style="2" customWidth="1"/>
    <col min="3" max="3" width="4.28125" style="2" customWidth="1"/>
    <col min="4" max="4" width="3.421875" style="2" customWidth="1"/>
    <col min="5" max="5" width="4.28125" style="2" customWidth="1"/>
    <col min="6" max="7" width="11.8515625" style="2" customWidth="1"/>
    <col min="8" max="8" width="4.28125" style="2" customWidth="1"/>
    <col min="9" max="9" width="3.421875" style="2" customWidth="1"/>
    <col min="10" max="10" width="4.28125" style="2" customWidth="1"/>
    <col min="11" max="12" width="11.8515625" style="2" customWidth="1"/>
    <col min="13" max="13" width="4.28125" style="2" customWidth="1"/>
    <col min="14" max="14" width="3.421875" style="2" customWidth="1"/>
    <col min="15" max="15" width="4.28125" style="2" customWidth="1"/>
    <col min="16" max="17" width="11.8515625" style="2" customWidth="1"/>
    <col min="18" max="18" width="4.28125" style="2" customWidth="1"/>
    <col min="19" max="19" width="3.421875" style="2" customWidth="1"/>
    <col min="20" max="20" width="4.28125" style="2" customWidth="1"/>
    <col min="21" max="21" width="11.8515625" style="2" customWidth="1"/>
    <col min="22" max="16384" width="9.00390625" style="2" customWidth="1"/>
  </cols>
  <sheetData>
    <row r="2" spans="2:12" s="1" customFormat="1" ht="19.5" thickBot="1">
      <c r="B2" s="1" t="s">
        <v>0</v>
      </c>
      <c r="L2" s="1" t="s">
        <v>1</v>
      </c>
    </row>
    <row r="3" spans="2:21" ht="13.5">
      <c r="B3" s="3" t="s">
        <v>37</v>
      </c>
      <c r="C3" s="4"/>
      <c r="D3" s="4">
        <v>1</v>
      </c>
      <c r="E3" s="4"/>
      <c r="F3" s="5" t="s">
        <v>38</v>
      </c>
      <c r="G3" s="3" t="s">
        <v>39</v>
      </c>
      <c r="H3" s="4"/>
      <c r="I3" s="4">
        <v>2</v>
      </c>
      <c r="J3" s="4"/>
      <c r="K3" s="5" t="s">
        <v>40</v>
      </c>
      <c r="L3" s="3" t="s">
        <v>41</v>
      </c>
      <c r="M3" s="4"/>
      <c r="N3" s="4" t="s">
        <v>2</v>
      </c>
      <c r="O3" s="4"/>
      <c r="P3" s="5" t="s">
        <v>42</v>
      </c>
      <c r="Q3" s="3" t="s">
        <v>43</v>
      </c>
      <c r="R3" s="4"/>
      <c r="S3" s="4" t="s">
        <v>3</v>
      </c>
      <c r="T3" s="4"/>
      <c r="U3" s="5" t="s">
        <v>44</v>
      </c>
    </row>
    <row r="4" spans="2:21" ht="13.5">
      <c r="B4" s="37">
        <f>SUM(C4:C5)</f>
        <v>20</v>
      </c>
      <c r="C4" s="6">
        <v>7</v>
      </c>
      <c r="D4" s="6" t="s">
        <v>4</v>
      </c>
      <c r="E4" s="6">
        <v>12</v>
      </c>
      <c r="F4" s="39">
        <f>SUM(E4:E5)</f>
        <v>19</v>
      </c>
      <c r="G4" s="37">
        <f>SUM(H4:H5)</f>
        <v>7</v>
      </c>
      <c r="H4" s="6">
        <v>2</v>
      </c>
      <c r="I4" s="6" t="s">
        <v>5</v>
      </c>
      <c r="J4" s="6">
        <v>16</v>
      </c>
      <c r="K4" s="39">
        <f>SUM(J4:J5)</f>
        <v>21</v>
      </c>
      <c r="L4" s="37">
        <f>SUM(M4:M5)</f>
        <v>6</v>
      </c>
      <c r="M4" s="6">
        <v>1</v>
      </c>
      <c r="N4" s="7" t="s">
        <v>4</v>
      </c>
      <c r="O4" s="6">
        <v>6</v>
      </c>
      <c r="P4" s="39">
        <f>SUM(O4:O5)</f>
        <v>14</v>
      </c>
      <c r="Q4" s="37">
        <f>SUM(R4:R5)</f>
        <v>14</v>
      </c>
      <c r="R4" s="6">
        <v>6</v>
      </c>
      <c r="S4" s="6" t="s">
        <v>5</v>
      </c>
      <c r="T4" s="6">
        <v>14</v>
      </c>
      <c r="U4" s="39">
        <f>SUM(T4:T5)</f>
        <v>25</v>
      </c>
    </row>
    <row r="5" spans="2:21" ht="14.25" thickBot="1">
      <c r="B5" s="38"/>
      <c r="C5" s="6">
        <v>13</v>
      </c>
      <c r="D5" s="6" t="s">
        <v>6</v>
      </c>
      <c r="E5" s="6">
        <v>7</v>
      </c>
      <c r="F5" s="40"/>
      <c r="G5" s="37"/>
      <c r="H5" s="6">
        <v>5</v>
      </c>
      <c r="I5" s="6" t="s">
        <v>7</v>
      </c>
      <c r="J5" s="6">
        <v>5</v>
      </c>
      <c r="K5" s="39"/>
      <c r="L5" s="38"/>
      <c r="M5" s="6">
        <v>5</v>
      </c>
      <c r="N5" s="7" t="s">
        <v>6</v>
      </c>
      <c r="O5" s="6">
        <v>8</v>
      </c>
      <c r="P5" s="40"/>
      <c r="Q5" s="37"/>
      <c r="R5" s="6">
        <v>8</v>
      </c>
      <c r="S5" s="6" t="s">
        <v>7</v>
      </c>
      <c r="T5" s="6">
        <v>11</v>
      </c>
      <c r="U5" s="39"/>
    </row>
    <row r="6" spans="2:21" ht="13.5">
      <c r="B6" s="3" t="s">
        <v>45</v>
      </c>
      <c r="C6" s="4"/>
      <c r="D6" s="4">
        <v>3</v>
      </c>
      <c r="E6" s="4"/>
      <c r="F6" s="5" t="s">
        <v>46</v>
      </c>
      <c r="G6" s="3" t="s">
        <v>47</v>
      </c>
      <c r="H6" s="4"/>
      <c r="I6" s="4">
        <v>4</v>
      </c>
      <c r="J6" s="4"/>
      <c r="K6" s="5" t="s">
        <v>48</v>
      </c>
      <c r="L6" s="3" t="s">
        <v>47</v>
      </c>
      <c r="M6" s="4"/>
      <c r="N6" s="4" t="s">
        <v>8</v>
      </c>
      <c r="O6" s="4"/>
      <c r="P6" s="5" t="s">
        <v>49</v>
      </c>
      <c r="Q6" s="3" t="s">
        <v>50</v>
      </c>
      <c r="R6" s="4"/>
      <c r="S6" s="4" t="s">
        <v>9</v>
      </c>
      <c r="T6" s="4"/>
      <c r="U6" s="5" t="s">
        <v>51</v>
      </c>
    </row>
    <row r="7" spans="2:21" ht="13.5">
      <c r="B7" s="37">
        <f>SUM(C7:C8)</f>
        <v>19</v>
      </c>
      <c r="C7" s="6">
        <v>7</v>
      </c>
      <c r="D7" s="6" t="s">
        <v>5</v>
      </c>
      <c r="E7" s="6">
        <v>9</v>
      </c>
      <c r="F7" s="39">
        <f>SUM(E7:E8)</f>
        <v>16</v>
      </c>
      <c r="G7" s="37">
        <f>SUM(H7:H8)</f>
        <v>19</v>
      </c>
      <c r="H7" s="6">
        <v>9</v>
      </c>
      <c r="I7" s="6" t="s">
        <v>5</v>
      </c>
      <c r="J7" s="6">
        <v>13</v>
      </c>
      <c r="K7" s="39">
        <f>SUM(J7:J8)</f>
        <v>36</v>
      </c>
      <c r="L7" s="37">
        <f>SUM(M7:M8)</f>
        <v>19</v>
      </c>
      <c r="M7" s="6">
        <v>9</v>
      </c>
      <c r="N7" s="6" t="s">
        <v>5</v>
      </c>
      <c r="O7" s="6">
        <v>11</v>
      </c>
      <c r="P7" s="39">
        <f>SUM(O7:O8)</f>
        <v>20</v>
      </c>
      <c r="Q7" s="37">
        <f>SUM(R7:R10)</f>
        <v>15</v>
      </c>
      <c r="R7" s="6">
        <v>7</v>
      </c>
      <c r="S7" s="6" t="s">
        <v>75</v>
      </c>
      <c r="T7" s="6">
        <v>5</v>
      </c>
      <c r="U7" s="39">
        <f>SUM(T7:T10)</f>
        <v>16</v>
      </c>
    </row>
    <row r="8" spans="2:21" ht="14.25" thickBot="1">
      <c r="B8" s="37"/>
      <c r="C8" s="6">
        <v>12</v>
      </c>
      <c r="D8" s="6" t="s">
        <v>7</v>
      </c>
      <c r="E8" s="6">
        <v>7</v>
      </c>
      <c r="F8" s="39"/>
      <c r="G8" s="37"/>
      <c r="H8" s="6">
        <v>10</v>
      </c>
      <c r="I8" s="6" t="s">
        <v>7</v>
      </c>
      <c r="J8" s="6">
        <v>23</v>
      </c>
      <c r="K8" s="39"/>
      <c r="L8" s="37"/>
      <c r="M8" s="6">
        <v>10</v>
      </c>
      <c r="N8" s="6" t="s">
        <v>7</v>
      </c>
      <c r="O8" s="6">
        <v>9</v>
      </c>
      <c r="P8" s="39"/>
      <c r="Q8" s="37"/>
      <c r="R8" s="6">
        <v>6</v>
      </c>
      <c r="S8" s="6" t="s">
        <v>76</v>
      </c>
      <c r="T8" s="6">
        <v>8</v>
      </c>
      <c r="U8" s="39"/>
    </row>
    <row r="9" spans="2:21" ht="13.5">
      <c r="B9" s="3" t="s">
        <v>52</v>
      </c>
      <c r="C9" s="4"/>
      <c r="D9" s="4">
        <v>5</v>
      </c>
      <c r="E9" s="4"/>
      <c r="F9" s="5" t="s">
        <v>53</v>
      </c>
      <c r="G9" s="3" t="s">
        <v>54</v>
      </c>
      <c r="H9" s="4"/>
      <c r="I9" s="4">
        <v>6</v>
      </c>
      <c r="J9" s="4"/>
      <c r="K9" s="5" t="s">
        <v>55</v>
      </c>
      <c r="L9" s="3" t="s">
        <v>56</v>
      </c>
      <c r="M9" s="4"/>
      <c r="N9" s="4" t="s">
        <v>10</v>
      </c>
      <c r="O9" s="4"/>
      <c r="P9" s="5" t="s">
        <v>52</v>
      </c>
      <c r="Q9" s="37"/>
      <c r="R9" s="6">
        <v>1</v>
      </c>
      <c r="S9" s="7" t="s">
        <v>77</v>
      </c>
      <c r="T9" s="6">
        <v>2</v>
      </c>
      <c r="U9" s="39"/>
    </row>
    <row r="10" spans="2:21" ht="14.25" thickBot="1">
      <c r="B10" s="37">
        <f>SUM(C10:C11)</f>
        <v>17</v>
      </c>
      <c r="C10" s="6">
        <v>9</v>
      </c>
      <c r="D10" s="6" t="s">
        <v>5</v>
      </c>
      <c r="E10" s="6">
        <v>16</v>
      </c>
      <c r="F10" s="39">
        <f>SUM(E10:E11)</f>
        <v>35</v>
      </c>
      <c r="G10" s="37">
        <f>SUM(H10:H11)</f>
        <v>19</v>
      </c>
      <c r="H10" s="6">
        <v>8</v>
      </c>
      <c r="I10" s="6" t="s">
        <v>5</v>
      </c>
      <c r="J10" s="6">
        <v>9</v>
      </c>
      <c r="K10" s="39">
        <f>SUM(J10:J11)</f>
        <v>20</v>
      </c>
      <c r="L10" s="37">
        <f>SUM(M10:M11)</f>
        <v>12</v>
      </c>
      <c r="M10" s="6">
        <v>6</v>
      </c>
      <c r="N10" s="6" t="s">
        <v>5</v>
      </c>
      <c r="O10" s="6">
        <v>12</v>
      </c>
      <c r="P10" s="39">
        <f>SUM(O10:O11)</f>
        <v>24</v>
      </c>
      <c r="Q10" s="38"/>
      <c r="R10" s="6">
        <v>1</v>
      </c>
      <c r="S10" s="7" t="s">
        <v>78</v>
      </c>
      <c r="T10" s="6">
        <v>1</v>
      </c>
      <c r="U10" s="40"/>
    </row>
    <row r="11" spans="2:21" ht="14.25" thickBot="1">
      <c r="B11" s="37"/>
      <c r="C11" s="6">
        <v>8</v>
      </c>
      <c r="D11" s="6" t="s">
        <v>7</v>
      </c>
      <c r="E11" s="6">
        <v>19</v>
      </c>
      <c r="F11" s="39"/>
      <c r="G11" s="37"/>
      <c r="H11" s="6">
        <v>11</v>
      </c>
      <c r="I11" s="6" t="s">
        <v>7</v>
      </c>
      <c r="J11" s="6">
        <v>11</v>
      </c>
      <c r="K11" s="39"/>
      <c r="L11" s="37"/>
      <c r="M11" s="6">
        <v>6</v>
      </c>
      <c r="N11" s="6" t="s">
        <v>7</v>
      </c>
      <c r="O11" s="6">
        <v>12</v>
      </c>
      <c r="P11" s="39"/>
      <c r="Q11" s="3" t="s">
        <v>55</v>
      </c>
      <c r="R11" s="4"/>
      <c r="S11" s="4" t="s">
        <v>11</v>
      </c>
      <c r="T11" s="4"/>
      <c r="U11" s="5" t="s">
        <v>57</v>
      </c>
    </row>
    <row r="12" spans="2:21" ht="13.5">
      <c r="B12" s="3" t="s">
        <v>58</v>
      </c>
      <c r="C12" s="4"/>
      <c r="D12" s="4">
        <v>7</v>
      </c>
      <c r="E12" s="4"/>
      <c r="F12" s="5" t="s">
        <v>59</v>
      </c>
      <c r="G12" s="3" t="s">
        <v>51</v>
      </c>
      <c r="H12" s="4"/>
      <c r="I12" s="4">
        <v>8</v>
      </c>
      <c r="J12" s="4"/>
      <c r="K12" s="5" t="s">
        <v>60</v>
      </c>
      <c r="L12" s="3" t="s">
        <v>61</v>
      </c>
      <c r="M12" s="4"/>
      <c r="N12" s="4" t="s">
        <v>12</v>
      </c>
      <c r="O12" s="4"/>
      <c r="P12" s="5" t="s">
        <v>62</v>
      </c>
      <c r="Q12" s="37">
        <f>SUM(R12:R13)</f>
        <v>10</v>
      </c>
      <c r="R12" s="6">
        <v>4</v>
      </c>
      <c r="S12" s="6" t="s">
        <v>5</v>
      </c>
      <c r="T12" s="6">
        <v>3</v>
      </c>
      <c r="U12" s="39">
        <f>SUM(T12:T13)</f>
        <v>9</v>
      </c>
    </row>
    <row r="13" spans="2:21" ht="14.25" thickBot="1">
      <c r="B13" s="37">
        <f>SUM(C13:C14)</f>
        <v>19</v>
      </c>
      <c r="C13" s="6">
        <v>8</v>
      </c>
      <c r="D13" s="6" t="s">
        <v>5</v>
      </c>
      <c r="E13" s="6">
        <v>12</v>
      </c>
      <c r="F13" s="39">
        <f>SUM(E13:E14)</f>
        <v>27</v>
      </c>
      <c r="G13" s="37">
        <f>SUM(H13:H14)</f>
        <v>12</v>
      </c>
      <c r="H13" s="6">
        <v>6</v>
      </c>
      <c r="I13" s="6" t="s">
        <v>5</v>
      </c>
      <c r="J13" s="6">
        <v>5</v>
      </c>
      <c r="K13" s="39">
        <f>SUM(J13:J14)</f>
        <v>13</v>
      </c>
      <c r="L13" s="37">
        <f>SUM(M13:M14)</f>
        <v>12</v>
      </c>
      <c r="M13" s="6">
        <v>3</v>
      </c>
      <c r="N13" s="6" t="s">
        <v>5</v>
      </c>
      <c r="O13" s="6">
        <v>5</v>
      </c>
      <c r="P13" s="39">
        <f>SUM(O13:O14)</f>
        <v>10</v>
      </c>
      <c r="Q13" s="37"/>
      <c r="R13" s="6">
        <v>6</v>
      </c>
      <c r="S13" s="6" t="s">
        <v>7</v>
      </c>
      <c r="T13" s="6">
        <v>6</v>
      </c>
      <c r="U13" s="39"/>
    </row>
    <row r="14" spans="2:21" ht="14.25" thickBot="1">
      <c r="B14" s="38"/>
      <c r="C14" s="8">
        <v>11</v>
      </c>
      <c r="D14" s="8" t="s">
        <v>7</v>
      </c>
      <c r="E14" s="8">
        <v>15</v>
      </c>
      <c r="F14" s="40"/>
      <c r="G14" s="38"/>
      <c r="H14" s="8">
        <v>6</v>
      </c>
      <c r="I14" s="8" t="s">
        <v>7</v>
      </c>
      <c r="J14" s="8">
        <v>8</v>
      </c>
      <c r="K14" s="40"/>
      <c r="L14" s="38"/>
      <c r="M14" s="8">
        <v>9</v>
      </c>
      <c r="N14" s="8" t="s">
        <v>7</v>
      </c>
      <c r="O14" s="8">
        <v>5</v>
      </c>
      <c r="P14" s="40"/>
      <c r="Q14" s="3" t="s">
        <v>63</v>
      </c>
      <c r="R14" s="4"/>
      <c r="S14" s="4" t="s">
        <v>13</v>
      </c>
      <c r="T14" s="4"/>
      <c r="U14" s="5" t="s">
        <v>60</v>
      </c>
    </row>
    <row r="15" spans="2:21" ht="13.5">
      <c r="B15" s="6"/>
      <c r="C15" s="6"/>
      <c r="D15" s="6"/>
      <c r="E15" s="6"/>
      <c r="F15" s="6"/>
      <c r="L15" s="6"/>
      <c r="M15" s="6"/>
      <c r="N15" s="6"/>
      <c r="O15" s="6"/>
      <c r="P15" s="6"/>
      <c r="Q15" s="37">
        <f>SUM(R15:R16)</f>
        <v>14</v>
      </c>
      <c r="R15" s="6">
        <v>11</v>
      </c>
      <c r="S15" s="6" t="s">
        <v>5</v>
      </c>
      <c r="T15" s="6">
        <v>9</v>
      </c>
      <c r="U15" s="39">
        <f>SUM(T15:T16)</f>
        <v>26</v>
      </c>
    </row>
    <row r="16" spans="2:21" ht="14.25" thickBot="1">
      <c r="B16" s="6"/>
      <c r="C16" s="6"/>
      <c r="D16" s="6"/>
      <c r="E16" s="6"/>
      <c r="F16" s="6"/>
      <c r="L16" s="6"/>
      <c r="M16" s="6"/>
      <c r="N16" s="6"/>
      <c r="O16" s="6"/>
      <c r="P16" s="6"/>
      <c r="Q16" s="38"/>
      <c r="R16" s="8">
        <v>3</v>
      </c>
      <c r="S16" s="8" t="s">
        <v>7</v>
      </c>
      <c r="T16" s="8">
        <v>17</v>
      </c>
      <c r="U16" s="40"/>
    </row>
    <row r="17" spans="2:16" ht="13.5">
      <c r="B17" s="6"/>
      <c r="C17" s="6"/>
      <c r="D17" s="6"/>
      <c r="E17" s="6"/>
      <c r="F17" s="6"/>
      <c r="L17" s="6"/>
      <c r="M17" s="6"/>
      <c r="N17" s="6"/>
      <c r="O17" s="6"/>
      <c r="P17" s="6"/>
    </row>
    <row r="18" spans="1:21" s="9" customFormat="1" ht="18.75">
      <c r="A18" s="2"/>
      <c r="B18" s="6"/>
      <c r="C18" s="6"/>
      <c r="D18" s="6"/>
      <c r="E18" s="6"/>
      <c r="F18" s="6"/>
      <c r="G18" s="2"/>
      <c r="H18" s="2"/>
      <c r="I18" s="2"/>
      <c r="J18" s="2"/>
      <c r="K18" s="2"/>
      <c r="L18" s="6"/>
      <c r="M18" s="6"/>
      <c r="N18" s="6"/>
      <c r="O18" s="6"/>
      <c r="P18" s="6"/>
      <c r="Q18" s="2"/>
      <c r="R18" s="2"/>
      <c r="S18" s="2"/>
      <c r="T18" s="2"/>
      <c r="U18" s="2"/>
    </row>
    <row r="20" spans="1:21" ht="19.5" thickBot="1">
      <c r="A20" s="9"/>
      <c r="B20" s="10" t="s">
        <v>14</v>
      </c>
      <c r="C20" s="9"/>
      <c r="D20" s="9"/>
      <c r="E20" s="9"/>
      <c r="F20" s="9"/>
      <c r="G20" s="9"/>
      <c r="H20" s="9"/>
      <c r="I20" s="9"/>
      <c r="J20" s="9"/>
      <c r="K20" s="9"/>
      <c r="L20" s="10" t="s">
        <v>15</v>
      </c>
      <c r="M20" s="9"/>
      <c r="N20" s="9"/>
      <c r="O20" s="9"/>
      <c r="P20" s="9"/>
      <c r="Q20" s="9"/>
      <c r="R20" s="9"/>
      <c r="S20" s="9"/>
      <c r="T20" s="9"/>
      <c r="U20" s="9"/>
    </row>
    <row r="21" spans="2:21" ht="13.5">
      <c r="B21" s="11" t="s">
        <v>64</v>
      </c>
      <c r="C21" s="4"/>
      <c r="D21" s="4">
        <v>9</v>
      </c>
      <c r="E21" s="4"/>
      <c r="F21" s="5" t="str">
        <f>IF(B4=F4,"***未定***",IF(B4&gt;F4,B3,F3))</f>
        <v>東播工業</v>
      </c>
      <c r="G21" s="3" t="str">
        <f>IF(G4=K4,"***未定***",IF(G4&gt;K4,G3,K3))</f>
        <v>舞子</v>
      </c>
      <c r="H21" s="4"/>
      <c r="I21" s="4">
        <v>10</v>
      </c>
      <c r="J21" s="4"/>
      <c r="K21" s="5" t="s">
        <v>65</v>
      </c>
      <c r="L21" s="3" t="s">
        <v>69</v>
      </c>
      <c r="M21" s="4"/>
      <c r="N21" s="4" t="s">
        <v>16</v>
      </c>
      <c r="O21" s="4"/>
      <c r="P21" s="5" t="str">
        <f>IF(L4=P4,"***未定***",IF(L4&gt;P4,L3,P3))</f>
        <v>東灘</v>
      </c>
      <c r="Q21" s="3" t="str">
        <f>IF(Q4=U4,"***未定***",IF(Q4&gt;U4,Q3,U3))</f>
        <v>伊丹北</v>
      </c>
      <c r="R21" s="4"/>
      <c r="S21" s="4" t="s">
        <v>17</v>
      </c>
      <c r="T21" s="4"/>
      <c r="U21" s="5" t="s">
        <v>65</v>
      </c>
    </row>
    <row r="22" spans="2:21" ht="13.5">
      <c r="B22" s="37">
        <f>SUM(C22:C23)</f>
        <v>30</v>
      </c>
      <c r="C22" s="6">
        <v>17</v>
      </c>
      <c r="D22" s="6" t="s">
        <v>5</v>
      </c>
      <c r="E22" s="6">
        <v>8</v>
      </c>
      <c r="F22" s="39">
        <f>SUM(E22:E23)</f>
        <v>13</v>
      </c>
      <c r="G22" s="37">
        <f>SUM(H22:H23)</f>
        <v>11</v>
      </c>
      <c r="H22" s="6">
        <v>7</v>
      </c>
      <c r="I22" s="6" t="s">
        <v>5</v>
      </c>
      <c r="J22" s="6">
        <v>9</v>
      </c>
      <c r="K22" s="39">
        <f>SUM(J22:J23)</f>
        <v>18</v>
      </c>
      <c r="L22" s="37">
        <f>SUM(M22:M23)</f>
        <v>43</v>
      </c>
      <c r="M22" s="6">
        <v>23</v>
      </c>
      <c r="N22" s="6" t="s">
        <v>5</v>
      </c>
      <c r="O22" s="6">
        <v>0</v>
      </c>
      <c r="P22" s="39">
        <f>SUM(O22:O23)</f>
        <v>0</v>
      </c>
      <c r="Q22" s="37">
        <f>SUM(R22:R23)</f>
        <v>25</v>
      </c>
      <c r="R22" s="6">
        <v>17</v>
      </c>
      <c r="S22" s="6" t="s">
        <v>5</v>
      </c>
      <c r="T22" s="6">
        <v>9</v>
      </c>
      <c r="U22" s="39">
        <f>SUM(T22:T23)</f>
        <v>17</v>
      </c>
    </row>
    <row r="23" spans="2:21" ht="14.25" thickBot="1">
      <c r="B23" s="37"/>
      <c r="C23" s="6">
        <v>13</v>
      </c>
      <c r="D23" s="6" t="s">
        <v>7</v>
      </c>
      <c r="E23" s="6">
        <v>5</v>
      </c>
      <c r="F23" s="39"/>
      <c r="G23" s="37"/>
      <c r="H23" s="6">
        <v>4</v>
      </c>
      <c r="I23" s="6" t="s">
        <v>7</v>
      </c>
      <c r="J23" s="6">
        <v>9</v>
      </c>
      <c r="K23" s="39"/>
      <c r="L23" s="37"/>
      <c r="M23" s="6">
        <v>20</v>
      </c>
      <c r="N23" s="6" t="s">
        <v>7</v>
      </c>
      <c r="O23" s="6">
        <v>0</v>
      </c>
      <c r="P23" s="39"/>
      <c r="Q23" s="37"/>
      <c r="R23" s="6">
        <v>8</v>
      </c>
      <c r="S23" s="6" t="s">
        <v>7</v>
      </c>
      <c r="T23" s="6">
        <v>8</v>
      </c>
      <c r="U23" s="39"/>
    </row>
    <row r="24" spans="2:21" ht="13.5">
      <c r="B24" s="3" t="s">
        <v>56</v>
      </c>
      <c r="C24" s="4"/>
      <c r="D24" s="4">
        <v>11</v>
      </c>
      <c r="E24" s="4"/>
      <c r="F24" s="5" t="str">
        <f>IF(B7=F7,"***未定***",IF(B7&gt;F7,B6,F6))</f>
        <v>報徳学園</v>
      </c>
      <c r="G24" s="3" t="str">
        <f>IF(G7=K7,"***未定***",IF(G7&gt;K7,G6,K6))</f>
        <v>神戸科技</v>
      </c>
      <c r="H24" s="4"/>
      <c r="I24" s="4">
        <v>12</v>
      </c>
      <c r="J24" s="4"/>
      <c r="K24" s="5" t="s">
        <v>66</v>
      </c>
      <c r="L24" s="3" t="s">
        <v>70</v>
      </c>
      <c r="M24" s="4"/>
      <c r="N24" s="4" t="s">
        <v>18</v>
      </c>
      <c r="O24" s="4"/>
      <c r="P24" s="5" t="str">
        <f>IF(L7=P7,"***未定***",IF(L7&gt;P7,L6,P6))</f>
        <v>神港橘</v>
      </c>
      <c r="Q24" s="3" t="str">
        <f>IF(Q7=U7,"***未定***",IF(Q7&gt;U7,Q6,U6))</f>
        <v>西宮東</v>
      </c>
      <c r="R24" s="4"/>
      <c r="S24" s="4" t="s">
        <v>19</v>
      </c>
      <c r="T24" s="4"/>
      <c r="U24" s="5" t="s">
        <v>66</v>
      </c>
    </row>
    <row r="25" spans="2:21" ht="13.5">
      <c r="B25" s="37">
        <f>SUM(C25:C26)</f>
        <v>13</v>
      </c>
      <c r="C25" s="6">
        <v>7</v>
      </c>
      <c r="D25" s="6" t="s">
        <v>5</v>
      </c>
      <c r="E25" s="6">
        <v>12</v>
      </c>
      <c r="F25" s="39">
        <f>SUM(E25:E26)</f>
        <v>19</v>
      </c>
      <c r="G25" s="37">
        <f>SUM(H25:H26)</f>
        <v>16</v>
      </c>
      <c r="H25" s="6">
        <v>7</v>
      </c>
      <c r="I25" s="6" t="s">
        <v>5</v>
      </c>
      <c r="J25" s="6">
        <v>9</v>
      </c>
      <c r="K25" s="39">
        <f>SUM(J25:J26)</f>
        <v>19</v>
      </c>
      <c r="L25" s="37">
        <f>SUM(M25:M26)</f>
        <v>15</v>
      </c>
      <c r="M25" s="6">
        <v>8</v>
      </c>
      <c r="N25" s="6" t="s">
        <v>5</v>
      </c>
      <c r="O25" s="6">
        <v>6</v>
      </c>
      <c r="P25" s="39">
        <f>SUM(O25:O26)</f>
        <v>10</v>
      </c>
      <c r="Q25" s="37">
        <f>SUM(R25:R26)</f>
        <v>10</v>
      </c>
      <c r="R25" s="6">
        <v>7</v>
      </c>
      <c r="S25" s="6" t="s">
        <v>5</v>
      </c>
      <c r="T25" s="6">
        <v>19</v>
      </c>
      <c r="U25" s="39">
        <f>SUM(T25:T26)</f>
        <v>33</v>
      </c>
    </row>
    <row r="26" spans="2:21" ht="14.25" thickBot="1">
      <c r="B26" s="37"/>
      <c r="C26" s="6">
        <v>6</v>
      </c>
      <c r="D26" s="6" t="s">
        <v>7</v>
      </c>
      <c r="E26" s="6">
        <v>7</v>
      </c>
      <c r="F26" s="39"/>
      <c r="G26" s="37"/>
      <c r="H26" s="6">
        <v>9</v>
      </c>
      <c r="I26" s="6" t="s">
        <v>7</v>
      </c>
      <c r="J26" s="6">
        <v>10</v>
      </c>
      <c r="K26" s="39"/>
      <c r="L26" s="37"/>
      <c r="M26" s="6">
        <v>7</v>
      </c>
      <c r="N26" s="6" t="s">
        <v>7</v>
      </c>
      <c r="O26" s="6">
        <v>4</v>
      </c>
      <c r="P26" s="39"/>
      <c r="Q26" s="37"/>
      <c r="R26" s="6">
        <v>3</v>
      </c>
      <c r="S26" s="6" t="s">
        <v>7</v>
      </c>
      <c r="T26" s="6">
        <v>14</v>
      </c>
      <c r="U26" s="39"/>
    </row>
    <row r="27" spans="2:21" ht="13.5">
      <c r="B27" s="3" t="s">
        <v>62</v>
      </c>
      <c r="C27" s="4"/>
      <c r="D27" s="4">
        <v>13</v>
      </c>
      <c r="E27" s="4"/>
      <c r="F27" s="5" t="str">
        <f>IF(B10=F10,"***未定***",IF(B10&gt;F10,B9,F9))</f>
        <v>高砂南</v>
      </c>
      <c r="G27" s="3" t="str">
        <f>IF(G10=K10,"***未定***",IF(G10&gt;K10,G9,K9))</f>
        <v>鳴尾</v>
      </c>
      <c r="H27" s="4"/>
      <c r="I27" s="4">
        <v>14</v>
      </c>
      <c r="J27" s="4"/>
      <c r="K27" s="5" t="s">
        <v>67</v>
      </c>
      <c r="L27" s="3" t="s">
        <v>71</v>
      </c>
      <c r="M27" s="4"/>
      <c r="N27" s="4" t="s">
        <v>20</v>
      </c>
      <c r="O27" s="4"/>
      <c r="P27" s="5" t="str">
        <f>IF(L10=P10,"***未定***",IF(L10&gt;P10,L9,P9))</f>
        <v>神戸商業</v>
      </c>
      <c r="Q27" s="3" t="str">
        <f>IF(Q12=U12,"***未定***",IF(Q12&gt;U12,Q11,U11))</f>
        <v>鳴尾</v>
      </c>
      <c r="R27" s="4"/>
      <c r="S27" s="4" t="s">
        <v>21</v>
      </c>
      <c r="T27" s="4"/>
      <c r="U27" s="5" t="s">
        <v>73</v>
      </c>
    </row>
    <row r="28" spans="2:21" ht="13.5">
      <c r="B28" s="37">
        <f>SUM(C28:C29)</f>
        <v>22</v>
      </c>
      <c r="C28" s="6">
        <v>13</v>
      </c>
      <c r="D28" s="6" t="s">
        <v>5</v>
      </c>
      <c r="E28" s="6">
        <v>7</v>
      </c>
      <c r="F28" s="39">
        <f>SUM(E28:E29)</f>
        <v>17</v>
      </c>
      <c r="G28" s="37">
        <f>SUM(H28:H29)</f>
        <v>16</v>
      </c>
      <c r="H28" s="6">
        <v>8</v>
      </c>
      <c r="I28" s="6" t="s">
        <v>5</v>
      </c>
      <c r="J28" s="6">
        <v>29</v>
      </c>
      <c r="K28" s="39">
        <f>SUM(J28:J29)</f>
        <v>53</v>
      </c>
      <c r="L28" s="37">
        <f>SUM(M28:M29)</f>
        <v>40</v>
      </c>
      <c r="M28" s="6">
        <v>17</v>
      </c>
      <c r="N28" s="6" t="s">
        <v>5</v>
      </c>
      <c r="O28" s="6">
        <v>4</v>
      </c>
      <c r="P28" s="39">
        <f>SUM(O28:O29)</f>
        <v>8</v>
      </c>
      <c r="Q28" s="37">
        <f>SUM(R28:R29)</f>
        <v>18</v>
      </c>
      <c r="R28" s="6">
        <v>12</v>
      </c>
      <c r="S28" s="6" t="s">
        <v>5</v>
      </c>
      <c r="T28" s="6">
        <v>4</v>
      </c>
      <c r="U28" s="39">
        <f>SUM(T28:T29)</f>
        <v>10</v>
      </c>
    </row>
    <row r="29" spans="2:21" ht="14.25" thickBot="1">
      <c r="B29" s="37"/>
      <c r="C29" s="6">
        <v>9</v>
      </c>
      <c r="D29" s="6" t="s">
        <v>7</v>
      </c>
      <c r="E29" s="6">
        <v>10</v>
      </c>
      <c r="F29" s="39"/>
      <c r="G29" s="37"/>
      <c r="H29" s="6">
        <v>8</v>
      </c>
      <c r="I29" s="6" t="s">
        <v>7</v>
      </c>
      <c r="J29" s="6">
        <v>24</v>
      </c>
      <c r="K29" s="39"/>
      <c r="L29" s="37"/>
      <c r="M29" s="6">
        <v>23</v>
      </c>
      <c r="N29" s="6" t="s">
        <v>7</v>
      </c>
      <c r="O29" s="6">
        <v>4</v>
      </c>
      <c r="P29" s="39"/>
      <c r="Q29" s="37"/>
      <c r="R29" s="6">
        <v>6</v>
      </c>
      <c r="S29" s="6" t="s">
        <v>7</v>
      </c>
      <c r="T29" s="6">
        <v>6</v>
      </c>
      <c r="U29" s="39"/>
    </row>
    <row r="30" spans="2:21" ht="13.5">
      <c r="B30" s="3" t="s">
        <v>61</v>
      </c>
      <c r="C30" s="4"/>
      <c r="D30" s="4">
        <v>15</v>
      </c>
      <c r="E30" s="4"/>
      <c r="F30" s="5" t="str">
        <f>IF(B13=F13,"***未定***",IF(B13&gt;F13,B12,F12))</f>
        <v>長田</v>
      </c>
      <c r="G30" s="3" t="str">
        <f>IF(G13=K13,"***未定***",IF(G13&gt;K13,G12,K12))</f>
        <v>県伊丹</v>
      </c>
      <c r="H30" s="4"/>
      <c r="I30" s="4">
        <v>16</v>
      </c>
      <c r="J30" s="4"/>
      <c r="K30" s="5" t="s">
        <v>68</v>
      </c>
      <c r="L30" s="3" t="s">
        <v>72</v>
      </c>
      <c r="M30" s="4"/>
      <c r="N30" s="4" t="s">
        <v>22</v>
      </c>
      <c r="O30" s="4"/>
      <c r="P30" s="5" t="str">
        <f>IF(L13=P13,"***未定***",IF(L13&gt;P13,L12,P12))</f>
        <v>西宮南</v>
      </c>
      <c r="Q30" s="3" t="str">
        <f>IF(Q15=U15,"***未定***",IF(Q15&gt;U15,Q14,U14))</f>
        <v>県伊丹</v>
      </c>
      <c r="R30" s="4"/>
      <c r="S30" s="4" t="s">
        <v>23</v>
      </c>
      <c r="T30" s="4"/>
      <c r="U30" s="5" t="s">
        <v>74</v>
      </c>
    </row>
    <row r="31" spans="2:21" ht="13.5">
      <c r="B31" s="37">
        <f>SUM(C31:C32)</f>
        <v>25</v>
      </c>
      <c r="C31" s="6">
        <v>14</v>
      </c>
      <c r="D31" s="6" t="s">
        <v>5</v>
      </c>
      <c r="E31" s="6">
        <v>11</v>
      </c>
      <c r="F31" s="39">
        <f>SUM(E31:E32)</f>
        <v>18</v>
      </c>
      <c r="G31" s="37">
        <f>SUM(H31:H32)</f>
        <v>9</v>
      </c>
      <c r="H31" s="6">
        <v>4</v>
      </c>
      <c r="I31" s="6" t="s">
        <v>5</v>
      </c>
      <c r="J31" s="6">
        <v>14</v>
      </c>
      <c r="K31" s="39">
        <f>SUM(J31:J32)</f>
        <v>24</v>
      </c>
      <c r="L31" s="37">
        <f>SUM(M31:M32)</f>
        <v>11</v>
      </c>
      <c r="M31" s="6">
        <v>6</v>
      </c>
      <c r="N31" s="6" t="s">
        <v>5</v>
      </c>
      <c r="O31" s="6">
        <v>8</v>
      </c>
      <c r="P31" s="39">
        <f>SUM(O31:O32)</f>
        <v>18</v>
      </c>
      <c r="Q31" s="37">
        <f>SUM(R31:R32)</f>
        <v>16</v>
      </c>
      <c r="R31" s="6">
        <v>7</v>
      </c>
      <c r="S31" s="6" t="s">
        <v>5</v>
      </c>
      <c r="T31" s="6">
        <v>11</v>
      </c>
      <c r="U31" s="39">
        <f>SUM(T31:T32)</f>
        <v>25</v>
      </c>
    </row>
    <row r="32" spans="2:21" ht="14.25" thickBot="1">
      <c r="B32" s="38"/>
      <c r="C32" s="8">
        <v>11</v>
      </c>
      <c r="D32" s="8" t="s">
        <v>7</v>
      </c>
      <c r="E32" s="8">
        <v>7</v>
      </c>
      <c r="F32" s="40"/>
      <c r="G32" s="38"/>
      <c r="H32" s="8">
        <v>5</v>
      </c>
      <c r="I32" s="8" t="s">
        <v>7</v>
      </c>
      <c r="J32" s="8">
        <v>10</v>
      </c>
      <c r="K32" s="40"/>
      <c r="L32" s="38"/>
      <c r="M32" s="8">
        <v>5</v>
      </c>
      <c r="N32" s="8" t="s">
        <v>7</v>
      </c>
      <c r="O32" s="8">
        <v>10</v>
      </c>
      <c r="P32" s="40"/>
      <c r="Q32" s="38"/>
      <c r="R32" s="8">
        <v>9</v>
      </c>
      <c r="S32" s="8" t="s">
        <v>7</v>
      </c>
      <c r="T32" s="8">
        <v>14</v>
      </c>
      <c r="U32" s="40"/>
    </row>
    <row r="34" spans="1:21" s="9" customFormat="1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6" spans="1:21" ht="19.5" thickBot="1">
      <c r="A36" s="9"/>
      <c r="B36" s="10" t="s">
        <v>24</v>
      </c>
      <c r="C36" s="9"/>
      <c r="D36" s="9"/>
      <c r="E36" s="9"/>
      <c r="F36" s="9"/>
      <c r="G36" s="9"/>
      <c r="H36" s="9"/>
      <c r="I36" s="9"/>
      <c r="J36" s="9"/>
      <c r="K36" s="9"/>
      <c r="L36" s="10" t="s">
        <v>25</v>
      </c>
      <c r="M36" s="9"/>
      <c r="N36" s="9"/>
      <c r="O36" s="9"/>
      <c r="P36" s="9"/>
      <c r="Q36" s="9"/>
      <c r="R36" s="9"/>
      <c r="S36" s="9"/>
      <c r="T36" s="9"/>
      <c r="U36" s="9"/>
    </row>
    <row r="37" spans="2:21" ht="13.5">
      <c r="B37" s="3" t="str">
        <f>IF(B22=F22,"***未定***",IF(B22&gt;F22,B21,F21))</f>
        <v>神戸国際附</v>
      </c>
      <c r="C37" s="4"/>
      <c r="D37" s="4">
        <v>17</v>
      </c>
      <c r="E37" s="4"/>
      <c r="F37" s="5" t="str">
        <f>IF(G22=K22,"***未定***",IF(G22&gt;K22,G21,K21))</f>
        <v>明石北</v>
      </c>
      <c r="G37" s="3" t="str">
        <f>IF(B25=F25,"***未定***",IF(B25&gt;F25,B24,F24))</f>
        <v>報徳学園</v>
      </c>
      <c r="H37" s="4"/>
      <c r="I37" s="4">
        <v>18</v>
      </c>
      <c r="J37" s="4"/>
      <c r="K37" s="5" t="str">
        <f>IF(G25=K25,"***未定***",IF(G25&gt;K25,G24,K24))</f>
        <v>明石</v>
      </c>
      <c r="L37" s="3" t="str">
        <f>IF(L22=P22,"***未定***",IF(L22&gt;P22,L21,P21))</f>
        <v>神戸星城</v>
      </c>
      <c r="M37" s="4"/>
      <c r="N37" s="4" t="s">
        <v>26</v>
      </c>
      <c r="O37" s="4"/>
      <c r="P37" s="5" t="str">
        <f>IF(Q22=U22,"***未定***",IF(Q22&gt;U22,Q21,U21))</f>
        <v>伊丹北</v>
      </c>
      <c r="Q37" s="3" t="str">
        <f>IF(L25=P25,"***未定***",IF(L25&gt;P2,L24,P24))</f>
        <v>加古川北</v>
      </c>
      <c r="R37" s="4"/>
      <c r="S37" s="4" t="s">
        <v>27</v>
      </c>
      <c r="T37" s="4"/>
      <c r="U37" s="5" t="str">
        <f>IF(Q25=U25,"***未定***",IF(Q25&gt;U25,Q24,U24))</f>
        <v>明石</v>
      </c>
    </row>
    <row r="38" spans="2:21" ht="13.5">
      <c r="B38" s="37">
        <f>SUM(C38:C39)</f>
        <v>32</v>
      </c>
      <c r="C38" s="6">
        <v>17</v>
      </c>
      <c r="D38" s="6" t="s">
        <v>5</v>
      </c>
      <c r="E38" s="6">
        <v>8</v>
      </c>
      <c r="F38" s="39">
        <f>SUM(E38:E39)</f>
        <v>18</v>
      </c>
      <c r="G38" s="37">
        <f>SUM(H38:H39)</f>
        <v>16</v>
      </c>
      <c r="H38" s="6">
        <v>8</v>
      </c>
      <c r="I38" s="6" t="s">
        <v>5</v>
      </c>
      <c r="J38" s="6">
        <v>14</v>
      </c>
      <c r="K38" s="39">
        <f>SUM(J38:J39)</f>
        <v>33</v>
      </c>
      <c r="L38" s="37">
        <f>SUM(M38:M39)</f>
        <v>46</v>
      </c>
      <c r="M38" s="6">
        <v>26</v>
      </c>
      <c r="N38" s="6" t="s">
        <v>5</v>
      </c>
      <c r="O38" s="6">
        <v>0</v>
      </c>
      <c r="P38" s="39">
        <f>SUM(O38:O39)</f>
        <v>2</v>
      </c>
      <c r="Q38" s="37">
        <f>SUM(R38:R39)</f>
        <v>7</v>
      </c>
      <c r="R38" s="6">
        <v>4</v>
      </c>
      <c r="S38" s="6" t="s">
        <v>5</v>
      </c>
      <c r="T38" s="6">
        <v>18</v>
      </c>
      <c r="U38" s="39">
        <f>SUM(T38:T39)</f>
        <v>33</v>
      </c>
    </row>
    <row r="39" spans="2:21" ht="14.25" thickBot="1">
      <c r="B39" s="37"/>
      <c r="C39" s="6">
        <v>15</v>
      </c>
      <c r="D39" s="6" t="s">
        <v>7</v>
      </c>
      <c r="E39" s="6">
        <v>10</v>
      </c>
      <c r="F39" s="39"/>
      <c r="G39" s="37"/>
      <c r="H39" s="6">
        <v>8</v>
      </c>
      <c r="I39" s="6" t="s">
        <v>7</v>
      </c>
      <c r="J39" s="6">
        <v>19</v>
      </c>
      <c r="K39" s="39"/>
      <c r="L39" s="37"/>
      <c r="M39" s="6">
        <v>20</v>
      </c>
      <c r="N39" s="6" t="s">
        <v>7</v>
      </c>
      <c r="O39" s="6">
        <v>2</v>
      </c>
      <c r="P39" s="39"/>
      <c r="Q39" s="37"/>
      <c r="R39" s="6">
        <v>3</v>
      </c>
      <c r="S39" s="6" t="s">
        <v>7</v>
      </c>
      <c r="T39" s="6">
        <v>15</v>
      </c>
      <c r="U39" s="39"/>
    </row>
    <row r="40" spans="2:21" ht="13.5">
      <c r="B40" s="3" t="str">
        <f>IF(B28=F28,"***未定***",IF(B28&gt;F28,B27,F27))</f>
        <v>川西緑台</v>
      </c>
      <c r="C40" s="4"/>
      <c r="D40" s="4">
        <v>19</v>
      </c>
      <c r="E40" s="4"/>
      <c r="F40" s="5" t="str">
        <f>IF(G28=K28,"***未定***",IF(G28&gt;K28,G27,K27))</f>
        <v>育英</v>
      </c>
      <c r="G40" s="3" t="str">
        <f>IF(B31=F31,"***未定***",IF(B31&gt;F31,B30,F30))</f>
        <v>西宮南</v>
      </c>
      <c r="H40" s="4"/>
      <c r="I40" s="4">
        <v>20</v>
      </c>
      <c r="J40" s="4"/>
      <c r="K40" s="5" t="str">
        <f>IF(G31=K31,"***未定***",IF(G31&gt;K31,G30,K30))</f>
        <v>三田学園</v>
      </c>
      <c r="L40" s="3" t="str">
        <f>IF(L28=P65,"***未定***",IF(L28&gt;P28,L27,P27))</f>
        <v>武庫川大附</v>
      </c>
      <c r="M40" s="4"/>
      <c r="N40" s="4" t="s">
        <v>28</v>
      </c>
      <c r="O40" s="4"/>
      <c r="P40" s="5" t="str">
        <f>IF(Q28=U28,"***未定***",IF(Q28&gt;U28,Q27,U27))</f>
        <v>鳴尾</v>
      </c>
      <c r="Q40" s="4" t="str">
        <f>IF(L31=P31,"***未定***",IF(L31&gt;P31,L30,P30))</f>
        <v>西宮南</v>
      </c>
      <c r="R40" s="4"/>
      <c r="S40" s="4" t="s">
        <v>29</v>
      </c>
      <c r="T40" s="4"/>
      <c r="U40" s="5" t="str">
        <f>IF(Q31=U31,"***未定***",IF(Q31&gt;U31,Q30,U30))</f>
        <v>六甲アイランド</v>
      </c>
    </row>
    <row r="41" spans="2:21" ht="13.5">
      <c r="B41" s="37">
        <f>SUM(C41:C42)</f>
        <v>19</v>
      </c>
      <c r="C41" s="6">
        <v>8</v>
      </c>
      <c r="D41" s="6" t="s">
        <v>5</v>
      </c>
      <c r="E41" s="6">
        <v>10</v>
      </c>
      <c r="F41" s="39">
        <f>SUM(E41:E42)</f>
        <v>24</v>
      </c>
      <c r="G41" s="37">
        <f>SUM(H41:H42)</f>
        <v>12</v>
      </c>
      <c r="H41" s="6">
        <v>5</v>
      </c>
      <c r="I41" s="6" t="s">
        <v>5</v>
      </c>
      <c r="J41" s="6">
        <v>9</v>
      </c>
      <c r="K41" s="39">
        <f>SUM(J41:J42)</f>
        <v>18</v>
      </c>
      <c r="L41" s="37">
        <f>SUM(M41:M42)</f>
        <v>23</v>
      </c>
      <c r="M41" s="6">
        <v>11</v>
      </c>
      <c r="N41" s="6" t="s">
        <v>5</v>
      </c>
      <c r="O41" s="6">
        <v>7</v>
      </c>
      <c r="P41" s="39">
        <f>SUM(O41:O42)</f>
        <v>15</v>
      </c>
      <c r="Q41" s="41">
        <f>SUM(R41:R42)</f>
        <v>11</v>
      </c>
      <c r="R41" s="6">
        <v>5</v>
      </c>
      <c r="S41" s="6" t="s">
        <v>5</v>
      </c>
      <c r="T41" s="6">
        <v>4</v>
      </c>
      <c r="U41" s="39">
        <f>SUM(T41:T42)</f>
        <v>12</v>
      </c>
    </row>
    <row r="42" spans="2:21" ht="14.25" thickBot="1">
      <c r="B42" s="38"/>
      <c r="C42" s="8">
        <v>11</v>
      </c>
      <c r="D42" s="8" t="s">
        <v>7</v>
      </c>
      <c r="E42" s="8">
        <v>14</v>
      </c>
      <c r="F42" s="40"/>
      <c r="G42" s="38"/>
      <c r="H42" s="8">
        <v>7</v>
      </c>
      <c r="I42" s="8" t="s">
        <v>7</v>
      </c>
      <c r="J42" s="8">
        <v>9</v>
      </c>
      <c r="K42" s="40"/>
      <c r="L42" s="38"/>
      <c r="M42" s="8">
        <v>12</v>
      </c>
      <c r="N42" s="8" t="s">
        <v>7</v>
      </c>
      <c r="O42" s="8">
        <v>8</v>
      </c>
      <c r="P42" s="40"/>
      <c r="Q42" s="42"/>
      <c r="R42" s="8">
        <v>6</v>
      </c>
      <c r="S42" s="8" t="s">
        <v>7</v>
      </c>
      <c r="T42" s="8">
        <v>8</v>
      </c>
      <c r="U42" s="40"/>
    </row>
    <row r="43" spans="7:21" ht="13.5">
      <c r="G43" s="6"/>
      <c r="H43" s="12"/>
      <c r="I43" s="12"/>
      <c r="J43" s="12"/>
      <c r="K43" s="6"/>
      <c r="Q43" s="6"/>
      <c r="R43" s="12"/>
      <c r="S43" s="12"/>
      <c r="T43" s="12"/>
      <c r="U43" s="6"/>
    </row>
    <row r="44" spans="1:21" s="9" customFormat="1" ht="18.75">
      <c r="A44" s="2"/>
      <c r="B44" s="2"/>
      <c r="C44" s="2"/>
      <c r="D44" s="2"/>
      <c r="E44" s="2"/>
      <c r="F44" s="2"/>
      <c r="G44" s="6"/>
      <c r="H44" s="12"/>
      <c r="I44" s="12"/>
      <c r="J44" s="12"/>
      <c r="K44" s="6"/>
      <c r="L44" s="2"/>
      <c r="M44" s="2"/>
      <c r="N44" s="2"/>
      <c r="O44" s="2"/>
      <c r="P44" s="2"/>
      <c r="Q44" s="6"/>
      <c r="R44" s="12"/>
      <c r="S44" s="12"/>
      <c r="T44" s="12"/>
      <c r="U44" s="6"/>
    </row>
    <row r="45" spans="7:21" ht="13.5">
      <c r="G45" s="6"/>
      <c r="H45" s="12"/>
      <c r="I45" s="12"/>
      <c r="J45" s="12"/>
      <c r="K45" s="6"/>
      <c r="Q45" s="6"/>
      <c r="R45" s="12"/>
      <c r="S45" s="12"/>
      <c r="T45" s="12"/>
      <c r="U45" s="6"/>
    </row>
    <row r="46" spans="1:21" ht="19.5" thickBot="1">
      <c r="A46" s="9"/>
      <c r="B46" s="1" t="s">
        <v>30</v>
      </c>
      <c r="C46" s="9"/>
      <c r="D46" s="9"/>
      <c r="E46" s="9"/>
      <c r="F46" s="9"/>
      <c r="G46" s="9"/>
      <c r="H46" s="9"/>
      <c r="I46" s="9"/>
      <c r="J46" s="9"/>
      <c r="K46" s="9"/>
      <c r="L46" s="1" t="s">
        <v>30</v>
      </c>
      <c r="M46" s="9"/>
      <c r="N46" s="9"/>
      <c r="O46" s="9"/>
      <c r="P46" s="9"/>
      <c r="Q46" s="9"/>
      <c r="R46" s="9"/>
      <c r="S46" s="9"/>
      <c r="T46" s="9"/>
      <c r="U46" s="9"/>
    </row>
    <row r="47" spans="2:21" ht="13.5">
      <c r="B47" s="3" t="str">
        <f>IF(B38=F38,"***未定***",IF(B38&gt;F38,B37,F37))</f>
        <v>神戸国際附</v>
      </c>
      <c r="C47" s="4"/>
      <c r="D47" s="4">
        <v>21</v>
      </c>
      <c r="E47" s="4"/>
      <c r="F47" s="5" t="str">
        <f>IF(G38=K38,"***未定***",IF(G38&gt;K38,G37,K37))</f>
        <v>明石</v>
      </c>
      <c r="G47" s="3" t="str">
        <f>IF(B41=F41,"***未定***",IF(B41&gt;F41,B40,F40))</f>
        <v>育英</v>
      </c>
      <c r="H47" s="4"/>
      <c r="I47" s="4">
        <v>22</v>
      </c>
      <c r="J47" s="4"/>
      <c r="K47" s="5" t="str">
        <f>IF(G41=K41,"***未定***",IF(G41&gt;K41,G40,K40))</f>
        <v>三田学園</v>
      </c>
      <c r="L47" s="3" t="str">
        <f>IF(L38=P38,"***未定***",IF(L38&gt;P38,L37,P37))</f>
        <v>神戸星城</v>
      </c>
      <c r="M47" s="4"/>
      <c r="N47" s="4" t="s">
        <v>31</v>
      </c>
      <c r="O47" s="4"/>
      <c r="P47" s="5" t="str">
        <f>IF(Q38=U38,"***未定***",IF(Q38&gt;U38,Q37,U37))</f>
        <v>明石</v>
      </c>
      <c r="Q47" s="3" t="str">
        <f>IF(L41=P41,"***未定***",IF(L41&gt;P41,L40,P40))</f>
        <v>武庫川大附</v>
      </c>
      <c r="R47" s="4"/>
      <c r="S47" s="4" t="s">
        <v>32</v>
      </c>
      <c r="T47" s="4"/>
      <c r="U47" s="5" t="str">
        <f>IF(Q41=U41,"***未定***",IF(Q41&gt;U41,Q40,U40))</f>
        <v>六甲アイランド</v>
      </c>
    </row>
    <row r="48" spans="2:21" ht="13.5">
      <c r="B48" s="37">
        <f>SUM(C48:C49)</f>
        <v>26</v>
      </c>
      <c r="C48" s="6">
        <v>16</v>
      </c>
      <c r="D48" s="6" t="s">
        <v>5</v>
      </c>
      <c r="E48" s="6">
        <v>7</v>
      </c>
      <c r="F48" s="39">
        <f>SUM(E48:E49)</f>
        <v>19</v>
      </c>
      <c r="G48" s="37">
        <f>SUM(H48:H49)</f>
        <v>24</v>
      </c>
      <c r="H48" s="6">
        <v>12</v>
      </c>
      <c r="I48" s="6" t="s">
        <v>5</v>
      </c>
      <c r="J48" s="6">
        <v>10</v>
      </c>
      <c r="K48" s="39">
        <f>SUM(J48:J49)</f>
        <v>17</v>
      </c>
      <c r="L48" s="37">
        <f>SUM(M48:M49)</f>
        <v>11</v>
      </c>
      <c r="M48" s="6">
        <v>3</v>
      </c>
      <c r="N48" s="6" t="s">
        <v>5</v>
      </c>
      <c r="O48" s="6">
        <v>9</v>
      </c>
      <c r="P48" s="39">
        <f>SUM(O48:O49)</f>
        <v>20</v>
      </c>
      <c r="Q48" s="37">
        <f>SUM(R48:R49)</f>
        <v>14</v>
      </c>
      <c r="R48" s="6">
        <v>6</v>
      </c>
      <c r="S48" s="6" t="s">
        <v>5</v>
      </c>
      <c r="T48" s="6">
        <v>4</v>
      </c>
      <c r="U48" s="39">
        <f>SUM(T48:T49)</f>
        <v>11</v>
      </c>
    </row>
    <row r="49" spans="2:21" ht="14.25" thickBot="1">
      <c r="B49" s="37"/>
      <c r="C49" s="6">
        <v>10</v>
      </c>
      <c r="D49" s="6" t="s">
        <v>7</v>
      </c>
      <c r="E49" s="6">
        <v>12</v>
      </c>
      <c r="F49" s="39"/>
      <c r="G49" s="37"/>
      <c r="H49" s="6">
        <v>12</v>
      </c>
      <c r="I49" s="6" t="s">
        <v>7</v>
      </c>
      <c r="J49" s="6">
        <v>7</v>
      </c>
      <c r="K49" s="39"/>
      <c r="L49" s="37"/>
      <c r="M49" s="6">
        <v>8</v>
      </c>
      <c r="N49" s="6" t="s">
        <v>7</v>
      </c>
      <c r="O49" s="6">
        <v>11</v>
      </c>
      <c r="P49" s="39"/>
      <c r="Q49" s="37"/>
      <c r="R49" s="6">
        <v>8</v>
      </c>
      <c r="S49" s="6" t="s">
        <v>7</v>
      </c>
      <c r="T49" s="6">
        <v>7</v>
      </c>
      <c r="U49" s="39"/>
    </row>
    <row r="50" spans="2:21" ht="13.5">
      <c r="B50" s="3" t="str">
        <f>IF(B48=F48,"***未定***",IF(B48&gt;F48,B47,F47))</f>
        <v>神戸国際附</v>
      </c>
      <c r="C50" s="4"/>
      <c r="D50" s="4" t="s">
        <v>33</v>
      </c>
      <c r="E50" s="4"/>
      <c r="F50" s="5" t="str">
        <f>IF(G48=K48,"***未定***",IF(G48&gt;K48,K47,G47))</f>
        <v>三田学園</v>
      </c>
      <c r="G50" s="3" t="str">
        <f>IF(B48=F48,"***未定***",IF(B48&gt;F48,F47,B47))</f>
        <v>明石</v>
      </c>
      <c r="H50" s="4"/>
      <c r="I50" s="4" t="s">
        <v>34</v>
      </c>
      <c r="J50" s="4"/>
      <c r="K50" s="5" t="str">
        <f>IF(G48=K48,"***未定***",IF(G48&gt;K48,G47,K47))</f>
        <v>育英</v>
      </c>
      <c r="L50" s="3" t="str">
        <f>IF(L48=P48,"***未定***",IF(L48&gt;P48,L47,P47))</f>
        <v>明石</v>
      </c>
      <c r="M50" s="4"/>
      <c r="N50" s="4" t="s">
        <v>33</v>
      </c>
      <c r="O50" s="4"/>
      <c r="P50" s="5" t="str">
        <f>IF(Q48=U48,"***未定***",IF(Q48&gt;U48,U47,Q47))</f>
        <v>六甲アイランド</v>
      </c>
      <c r="Q50" s="3" t="str">
        <f>IF(L48=P48,"***未定***",IF(L48&gt;P48,P47,L47))</f>
        <v>神戸星城</v>
      </c>
      <c r="R50" s="4"/>
      <c r="S50" s="4" t="s">
        <v>34</v>
      </c>
      <c r="T50" s="4"/>
      <c r="U50" s="5" t="str">
        <f>IF(Q48=U48,"***未定***",IF(Q48&gt;U48,Q47,U47))</f>
        <v>武庫川大附</v>
      </c>
    </row>
    <row r="51" spans="2:21" ht="13.5">
      <c r="B51" s="37">
        <f>SUM(C51:C52)</f>
        <v>35</v>
      </c>
      <c r="C51" s="6">
        <v>17</v>
      </c>
      <c r="D51" s="6" t="s">
        <v>5</v>
      </c>
      <c r="E51" s="6">
        <v>3</v>
      </c>
      <c r="F51" s="39">
        <f>SUM(E51:E52)</f>
        <v>10</v>
      </c>
      <c r="G51" s="37">
        <f>SUM(H51:H52)</f>
        <v>24</v>
      </c>
      <c r="H51" s="6">
        <v>12</v>
      </c>
      <c r="I51" s="6" t="s">
        <v>5</v>
      </c>
      <c r="J51" s="6">
        <v>11</v>
      </c>
      <c r="K51" s="39">
        <f>SUM(J51:J52)</f>
        <v>24</v>
      </c>
      <c r="L51" s="37">
        <f>SUM(M51:M52)</f>
        <v>35</v>
      </c>
      <c r="M51" s="6">
        <v>17</v>
      </c>
      <c r="N51" s="6" t="s">
        <v>5</v>
      </c>
      <c r="O51" s="6">
        <v>5</v>
      </c>
      <c r="P51" s="39">
        <f>SUM(O51:O52)</f>
        <v>6</v>
      </c>
      <c r="Q51" s="37">
        <f>SUM(R51:R52)</f>
        <v>30</v>
      </c>
      <c r="R51" s="6">
        <v>13</v>
      </c>
      <c r="S51" s="6" t="s">
        <v>5</v>
      </c>
      <c r="T51" s="6">
        <v>10</v>
      </c>
      <c r="U51" s="39">
        <f>SUM(T51:T52)</f>
        <v>17</v>
      </c>
    </row>
    <row r="52" spans="2:21" ht="14.25" thickBot="1">
      <c r="B52" s="37"/>
      <c r="C52" s="6">
        <v>18</v>
      </c>
      <c r="D52" s="6" t="s">
        <v>7</v>
      </c>
      <c r="E52" s="6">
        <v>7</v>
      </c>
      <c r="F52" s="39"/>
      <c r="G52" s="37"/>
      <c r="H52" s="6">
        <v>12</v>
      </c>
      <c r="I52" s="6" t="s">
        <v>7</v>
      </c>
      <c r="J52" s="6">
        <v>13</v>
      </c>
      <c r="K52" s="39"/>
      <c r="L52" s="37"/>
      <c r="M52" s="6">
        <v>18</v>
      </c>
      <c r="N52" s="6" t="s">
        <v>7</v>
      </c>
      <c r="O52" s="6">
        <v>1</v>
      </c>
      <c r="P52" s="39"/>
      <c r="Q52" s="37"/>
      <c r="R52" s="6">
        <v>17</v>
      </c>
      <c r="S52" s="6" t="s">
        <v>7</v>
      </c>
      <c r="T52" s="6">
        <v>7</v>
      </c>
      <c r="U52" s="39"/>
    </row>
    <row r="53" spans="2:21" ht="13.5">
      <c r="B53" s="3" t="str">
        <f>IF(B48=F48,"***未定***",IF(B48&gt;F48,F47,B47))</f>
        <v>明石</v>
      </c>
      <c r="C53" s="4"/>
      <c r="D53" s="4" t="s">
        <v>35</v>
      </c>
      <c r="E53" s="4"/>
      <c r="F53" s="5" t="str">
        <f>IF(G48=K48,"***未定***",IF(G48&gt;K48,K47,G47))</f>
        <v>三田学園</v>
      </c>
      <c r="G53" s="3" t="str">
        <f>IF(B48=F48,"***未定***",IF(B48&gt;F48,B47,F47))</f>
        <v>神戸国際附</v>
      </c>
      <c r="H53" s="4"/>
      <c r="I53" s="4" t="s">
        <v>36</v>
      </c>
      <c r="J53" s="4"/>
      <c r="K53" s="5" t="str">
        <f>IF(G48=K48,"***未定***",IF(G48&gt;K48,G47,K47))</f>
        <v>育英</v>
      </c>
      <c r="L53" s="3" t="str">
        <f>IF(L48=P48,"***未定***",IF(L48&gt;P48,P47,L47))</f>
        <v>神戸星城</v>
      </c>
      <c r="M53" s="4"/>
      <c r="N53" s="4" t="s">
        <v>35</v>
      </c>
      <c r="O53" s="4"/>
      <c r="P53" s="5" t="str">
        <f>IF(Q48=U48,"***未定***",IF(Q48&gt;U48,U47,Q47))</f>
        <v>六甲アイランド</v>
      </c>
      <c r="Q53" s="3" t="str">
        <f>IF(L48=P48,"***未定***",IF(L48&gt;P48,L47,P47))</f>
        <v>明石</v>
      </c>
      <c r="R53" s="4"/>
      <c r="S53" s="4" t="s">
        <v>36</v>
      </c>
      <c r="T53" s="4"/>
      <c r="U53" s="5" t="str">
        <f>IF(Q48=U48,"***未定***",IF(Q48&gt;U48,Q47,U47))</f>
        <v>武庫川大附</v>
      </c>
    </row>
    <row r="54" spans="2:21" ht="13.5">
      <c r="B54" s="37">
        <f>SUM(C54:C55)</f>
        <v>15</v>
      </c>
      <c r="C54" s="6">
        <v>10</v>
      </c>
      <c r="D54" s="6" t="s">
        <v>5</v>
      </c>
      <c r="E54" s="6">
        <v>5</v>
      </c>
      <c r="F54" s="39">
        <f>SUM(E54:E55)</f>
        <v>8</v>
      </c>
      <c r="G54" s="37">
        <f>SUM(H54:H55)</f>
        <v>46</v>
      </c>
      <c r="H54" s="6">
        <v>21</v>
      </c>
      <c r="I54" s="6" t="s">
        <v>5</v>
      </c>
      <c r="J54" s="6">
        <v>11</v>
      </c>
      <c r="K54" s="39">
        <f>SUM(J54:J55)</f>
        <v>22</v>
      </c>
      <c r="L54" s="37">
        <f>SUM(M54:M55)</f>
        <v>39</v>
      </c>
      <c r="M54" s="6">
        <v>17</v>
      </c>
      <c r="N54" s="6" t="s">
        <v>5</v>
      </c>
      <c r="O54" s="6">
        <v>2</v>
      </c>
      <c r="P54" s="39">
        <f>SUM(O54:O55)</f>
        <v>4</v>
      </c>
      <c r="Q54" s="37">
        <f>SUM(R54:R55)</f>
        <v>26</v>
      </c>
      <c r="R54" s="6">
        <v>13</v>
      </c>
      <c r="S54" s="6" t="s">
        <v>5</v>
      </c>
      <c r="T54" s="6">
        <v>6</v>
      </c>
      <c r="U54" s="39">
        <f>SUM(T54:T55)</f>
        <v>13</v>
      </c>
    </row>
    <row r="55" spans="2:21" ht="14.25" thickBot="1">
      <c r="B55" s="38"/>
      <c r="C55" s="8">
        <v>5</v>
      </c>
      <c r="D55" s="8" t="s">
        <v>7</v>
      </c>
      <c r="E55" s="8">
        <v>3</v>
      </c>
      <c r="F55" s="40"/>
      <c r="G55" s="38"/>
      <c r="H55" s="8">
        <v>25</v>
      </c>
      <c r="I55" s="8" t="s">
        <v>7</v>
      </c>
      <c r="J55" s="8">
        <v>11</v>
      </c>
      <c r="K55" s="40"/>
      <c r="L55" s="38"/>
      <c r="M55" s="8">
        <v>22</v>
      </c>
      <c r="N55" s="8" t="s">
        <v>7</v>
      </c>
      <c r="O55" s="8">
        <v>2</v>
      </c>
      <c r="P55" s="40"/>
      <c r="Q55" s="38"/>
      <c r="R55" s="8">
        <v>13</v>
      </c>
      <c r="S55" s="8" t="s">
        <v>7</v>
      </c>
      <c r="T55" s="8">
        <v>7</v>
      </c>
      <c r="U55" s="40"/>
    </row>
    <row r="58" spans="2:16" ht="13.5">
      <c r="B58" s="2" t="s">
        <v>97</v>
      </c>
      <c r="C58" s="78" t="s">
        <v>101</v>
      </c>
      <c r="D58" s="78"/>
      <c r="E58" s="78"/>
      <c r="F58" s="78"/>
      <c r="L58" s="2" t="s">
        <v>97</v>
      </c>
      <c r="M58" s="78" t="s">
        <v>103</v>
      </c>
      <c r="N58" s="78"/>
      <c r="O58" s="78"/>
      <c r="P58" s="78"/>
    </row>
    <row r="59" spans="2:16" ht="13.5">
      <c r="B59" s="2" t="s">
        <v>98</v>
      </c>
      <c r="C59" s="78" t="s">
        <v>103</v>
      </c>
      <c r="D59" s="78"/>
      <c r="E59" s="78"/>
      <c r="F59" s="78"/>
      <c r="L59" s="2" t="s">
        <v>98</v>
      </c>
      <c r="M59" s="78" t="s">
        <v>104</v>
      </c>
      <c r="N59" s="78"/>
      <c r="O59" s="78"/>
      <c r="P59" s="78"/>
    </row>
    <row r="60" spans="2:16" ht="13.5">
      <c r="B60" s="2" t="s">
        <v>99</v>
      </c>
      <c r="C60" s="78" t="s">
        <v>107</v>
      </c>
      <c r="D60" s="78"/>
      <c r="E60" s="78"/>
      <c r="F60" s="78"/>
      <c r="L60" s="2" t="s">
        <v>99</v>
      </c>
      <c r="M60" s="78" t="s">
        <v>105</v>
      </c>
      <c r="N60" s="78"/>
      <c r="O60" s="78"/>
      <c r="P60" s="78"/>
    </row>
    <row r="61" spans="2:16" ht="13.5">
      <c r="B61" s="2" t="s">
        <v>100</v>
      </c>
      <c r="C61" s="78" t="s">
        <v>102</v>
      </c>
      <c r="D61" s="78"/>
      <c r="E61" s="78"/>
      <c r="F61" s="78"/>
      <c r="L61" s="2" t="s">
        <v>100</v>
      </c>
      <c r="M61" s="78" t="s">
        <v>106</v>
      </c>
      <c r="N61" s="78"/>
      <c r="O61" s="78"/>
      <c r="P61" s="78"/>
    </row>
  </sheetData>
  <sheetProtection/>
  <mergeCells count="112">
    <mergeCell ref="C58:F58"/>
    <mergeCell ref="C59:F59"/>
    <mergeCell ref="C60:F60"/>
    <mergeCell ref="C61:F61"/>
    <mergeCell ref="M58:P58"/>
    <mergeCell ref="M59:P59"/>
    <mergeCell ref="M60:P60"/>
    <mergeCell ref="M61:P61"/>
    <mergeCell ref="G4:G5"/>
    <mergeCell ref="K4:K5"/>
    <mergeCell ref="L4:L5"/>
    <mergeCell ref="P4:P5"/>
    <mergeCell ref="Q4:Q5"/>
    <mergeCell ref="U4:U5"/>
    <mergeCell ref="B7:B8"/>
    <mergeCell ref="F7:F8"/>
    <mergeCell ref="G7:G8"/>
    <mergeCell ref="K7:K8"/>
    <mergeCell ref="L7:L8"/>
    <mergeCell ref="P7:P8"/>
    <mergeCell ref="B4:B5"/>
    <mergeCell ref="F4:F5"/>
    <mergeCell ref="Q15:Q16"/>
    <mergeCell ref="U15:U16"/>
    <mergeCell ref="B10:B11"/>
    <mergeCell ref="F10:F11"/>
    <mergeCell ref="G10:G11"/>
    <mergeCell ref="K10:K11"/>
    <mergeCell ref="L10:L11"/>
    <mergeCell ref="P10:P11"/>
    <mergeCell ref="Q12:Q13"/>
    <mergeCell ref="U12:U13"/>
    <mergeCell ref="B13:B14"/>
    <mergeCell ref="F13:F14"/>
    <mergeCell ref="G13:G14"/>
    <mergeCell ref="K13:K14"/>
    <mergeCell ref="L13:L14"/>
    <mergeCell ref="P13:P14"/>
    <mergeCell ref="B22:B23"/>
    <mergeCell ref="F22:F23"/>
    <mergeCell ref="G22:G23"/>
    <mergeCell ref="K22:K23"/>
    <mergeCell ref="L22:L23"/>
    <mergeCell ref="P22:P23"/>
    <mergeCell ref="Q22:Q23"/>
    <mergeCell ref="U22:U23"/>
    <mergeCell ref="B25:B26"/>
    <mergeCell ref="F25:F26"/>
    <mergeCell ref="G25:G26"/>
    <mergeCell ref="K25:K26"/>
    <mergeCell ref="L25:L26"/>
    <mergeCell ref="P25:P26"/>
    <mergeCell ref="Q25:Q26"/>
    <mergeCell ref="U25:U26"/>
    <mergeCell ref="B28:B29"/>
    <mergeCell ref="F28:F29"/>
    <mergeCell ref="G28:G29"/>
    <mergeCell ref="K28:K29"/>
    <mergeCell ref="L28:L29"/>
    <mergeCell ref="P28:P29"/>
    <mergeCell ref="Q28:Q29"/>
    <mergeCell ref="U28:U29"/>
    <mergeCell ref="B31:B32"/>
    <mergeCell ref="F31:F32"/>
    <mergeCell ref="G31:G32"/>
    <mergeCell ref="K31:K32"/>
    <mergeCell ref="L31:L32"/>
    <mergeCell ref="P31:P32"/>
    <mergeCell ref="Q31:Q32"/>
    <mergeCell ref="U31:U32"/>
    <mergeCell ref="B38:B39"/>
    <mergeCell ref="F38:F39"/>
    <mergeCell ref="G38:G39"/>
    <mergeCell ref="K38:K39"/>
    <mergeCell ref="L38:L39"/>
    <mergeCell ref="P38:P39"/>
    <mergeCell ref="Q38:Q39"/>
    <mergeCell ref="U38:U39"/>
    <mergeCell ref="B41:B42"/>
    <mergeCell ref="F41:F42"/>
    <mergeCell ref="G41:G42"/>
    <mergeCell ref="K41:K42"/>
    <mergeCell ref="L41:L42"/>
    <mergeCell ref="P41:P42"/>
    <mergeCell ref="Q41:Q42"/>
    <mergeCell ref="U41:U42"/>
    <mergeCell ref="B48:B49"/>
    <mergeCell ref="F48:F49"/>
    <mergeCell ref="G48:G49"/>
    <mergeCell ref="K48:K49"/>
    <mergeCell ref="L48:L49"/>
    <mergeCell ref="P48:P49"/>
    <mergeCell ref="Q48:Q49"/>
    <mergeCell ref="U48:U49"/>
    <mergeCell ref="B51:B52"/>
    <mergeCell ref="F51:F52"/>
    <mergeCell ref="G51:G52"/>
    <mergeCell ref="K51:K52"/>
    <mergeCell ref="L51:L52"/>
    <mergeCell ref="P51:P52"/>
    <mergeCell ref="Q51:Q52"/>
    <mergeCell ref="U51:U52"/>
    <mergeCell ref="Q54:Q55"/>
    <mergeCell ref="U54:U55"/>
    <mergeCell ref="Q7:Q10"/>
    <mergeCell ref="U7:U10"/>
    <mergeCell ref="B54:B55"/>
    <mergeCell ref="F54:F55"/>
    <mergeCell ref="G54:G55"/>
    <mergeCell ref="K54:K55"/>
    <mergeCell ref="L54:L55"/>
    <mergeCell ref="P54:P5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M15"/>
  <sheetViews>
    <sheetView zoomScalePageLayoutView="0" workbookViewId="0" topLeftCell="A1">
      <selection activeCell="AQ21" sqref="AQ21"/>
    </sheetView>
  </sheetViews>
  <sheetFormatPr defaultColWidth="9.140625" defaultRowHeight="15"/>
  <cols>
    <col min="2" max="36" width="2.57421875" style="0" customWidth="1"/>
    <col min="37" max="37" width="9.00390625" style="0" customWidth="1"/>
  </cols>
  <sheetData>
    <row r="2" ht="14.25" thickBot="1"/>
    <row r="3" spans="2:39" ht="14.25" thickBot="1">
      <c r="B3" s="69" t="s">
        <v>92</v>
      </c>
      <c r="C3" s="76"/>
      <c r="D3" s="76"/>
      <c r="E3" s="76"/>
      <c r="F3" s="70"/>
      <c r="G3" s="69" t="str">
        <f>B4</f>
        <v>神戸国際附</v>
      </c>
      <c r="H3" s="76"/>
      <c r="I3" s="76"/>
      <c r="J3" s="76"/>
      <c r="K3" s="76" t="str">
        <f>B5</f>
        <v>明石</v>
      </c>
      <c r="L3" s="76"/>
      <c r="M3" s="76"/>
      <c r="N3" s="76"/>
      <c r="O3" s="76" t="str">
        <f>B6</f>
        <v>育英</v>
      </c>
      <c r="P3" s="76"/>
      <c r="Q3" s="76"/>
      <c r="R3" s="76"/>
      <c r="S3" s="76" t="str">
        <f>B7</f>
        <v>三田学園</v>
      </c>
      <c r="T3" s="76"/>
      <c r="U3" s="76"/>
      <c r="V3" s="70"/>
      <c r="W3" s="71" t="s">
        <v>79</v>
      </c>
      <c r="X3" s="76"/>
      <c r="Y3" s="76" t="s">
        <v>80</v>
      </c>
      <c r="Z3" s="76"/>
      <c r="AA3" s="76" t="s">
        <v>81</v>
      </c>
      <c r="AB3" s="76"/>
      <c r="AC3" s="76" t="s">
        <v>82</v>
      </c>
      <c r="AD3" s="76"/>
      <c r="AE3" s="77" t="s">
        <v>83</v>
      </c>
      <c r="AF3" s="71"/>
      <c r="AG3" s="77" t="s">
        <v>84</v>
      </c>
      <c r="AH3" s="71"/>
      <c r="AI3" s="76" t="s">
        <v>85</v>
      </c>
      <c r="AJ3" s="77"/>
      <c r="AK3" s="13"/>
      <c r="AL3" s="69" t="s">
        <v>86</v>
      </c>
      <c r="AM3" s="70"/>
    </row>
    <row r="4" spans="2:39" ht="13.5">
      <c r="B4" s="72" t="s">
        <v>88</v>
      </c>
      <c r="C4" s="62"/>
      <c r="D4" s="62"/>
      <c r="E4" s="62"/>
      <c r="F4" s="67"/>
      <c r="G4" s="73"/>
      <c r="H4" s="74"/>
      <c r="I4" s="74"/>
      <c r="J4" s="74"/>
      <c r="K4" s="14" t="str">
        <f>IF(L4&gt;N4,"○",IF(L4&lt;N4,"●","△"))</f>
        <v>○</v>
      </c>
      <c r="L4" s="14">
        <v>26</v>
      </c>
      <c r="M4" s="14" t="s">
        <v>87</v>
      </c>
      <c r="N4" s="14">
        <v>19</v>
      </c>
      <c r="O4" s="15" t="str">
        <f>IF(P4&gt;R4,"○",IF(P4&lt;R4,"●","△"))</f>
        <v>△</v>
      </c>
      <c r="P4" s="16"/>
      <c r="Q4" s="16" t="s">
        <v>87</v>
      </c>
      <c r="R4" s="17"/>
      <c r="S4" s="14" t="str">
        <f>IF(T4&gt;V4,"○",IF(T4&lt;V4,"●","△"))</f>
        <v>○</v>
      </c>
      <c r="T4" s="14">
        <v>35</v>
      </c>
      <c r="U4" s="14" t="s">
        <v>87</v>
      </c>
      <c r="V4" s="18">
        <v>10</v>
      </c>
      <c r="W4" s="66">
        <f>COUNTIF(G4:V4,"○")</f>
        <v>2</v>
      </c>
      <c r="X4" s="62"/>
      <c r="Y4" s="62">
        <f>COUNTIF(G4:V4,"●")</f>
        <v>0</v>
      </c>
      <c r="Z4" s="62"/>
      <c r="AA4" s="62">
        <f>COUNTIF(G4:V4,"△")</f>
        <v>1</v>
      </c>
      <c r="AB4" s="62"/>
      <c r="AC4" s="75">
        <f>W4*2+AA4</f>
        <v>5</v>
      </c>
      <c r="AD4" s="75"/>
      <c r="AE4" s="62">
        <f>L4+P4+T4</f>
        <v>61</v>
      </c>
      <c r="AF4" s="62"/>
      <c r="AG4" s="62">
        <f>N4+R4+V4</f>
        <v>29</v>
      </c>
      <c r="AH4" s="62"/>
      <c r="AI4" s="62">
        <f>AE4-AG4</f>
        <v>32</v>
      </c>
      <c r="AJ4" s="63"/>
      <c r="AK4" s="21">
        <f>AC4*1000+AI4</f>
        <v>5032</v>
      </c>
      <c r="AL4" s="64">
        <f>RANK(AK4,AK$4:AK$7)</f>
        <v>1</v>
      </c>
      <c r="AM4" s="65"/>
    </row>
    <row r="5" spans="2:39" ht="13.5">
      <c r="B5" s="59" t="s">
        <v>89</v>
      </c>
      <c r="C5" s="50"/>
      <c r="D5" s="50"/>
      <c r="E5" s="50"/>
      <c r="F5" s="55"/>
      <c r="G5" s="22" t="str">
        <f>IF(H5&gt;J5,"○",IF(H5&lt;J5,"●","△"))</f>
        <v>●</v>
      </c>
      <c r="H5" s="14">
        <f>N4</f>
        <v>19</v>
      </c>
      <c r="I5" s="14" t="s">
        <v>87</v>
      </c>
      <c r="J5" s="14">
        <f>L4</f>
        <v>26</v>
      </c>
      <c r="K5" s="68"/>
      <c r="L5" s="68"/>
      <c r="M5" s="68"/>
      <c r="N5" s="68"/>
      <c r="O5" s="14" t="str">
        <f>IF(P5&gt;R5,"○",IF(P5&lt;R5,"●","△"))</f>
        <v>△</v>
      </c>
      <c r="P5" s="16">
        <v>24</v>
      </c>
      <c r="Q5" s="16" t="s">
        <v>87</v>
      </c>
      <c r="R5" s="17">
        <v>24</v>
      </c>
      <c r="S5" s="23" t="str">
        <f>IF(T5&gt;V5,"○",IF(T5&lt;V5,"●","△"))</f>
        <v>○</v>
      </c>
      <c r="T5" s="24">
        <v>15</v>
      </c>
      <c r="U5" s="24" t="s">
        <v>87</v>
      </c>
      <c r="V5" s="25">
        <v>8</v>
      </c>
      <c r="W5" s="54">
        <f>COUNTIF(G5:V5,"○")</f>
        <v>1</v>
      </c>
      <c r="X5" s="50"/>
      <c r="Y5" s="50">
        <f>COUNTIF(G5:V5,"●")</f>
        <v>1</v>
      </c>
      <c r="Z5" s="50"/>
      <c r="AA5" s="50">
        <f>COUNTIF(G5:V5,"△")</f>
        <v>1</v>
      </c>
      <c r="AB5" s="50"/>
      <c r="AC5" s="61">
        <f>W5*2+AA5</f>
        <v>3</v>
      </c>
      <c r="AD5" s="61"/>
      <c r="AE5" s="50">
        <f>H5+P5+T5</f>
        <v>58</v>
      </c>
      <c r="AF5" s="50"/>
      <c r="AG5" s="50">
        <f>J5+R5+V5</f>
        <v>58</v>
      </c>
      <c r="AH5" s="50"/>
      <c r="AI5" s="50">
        <f>AE5-AG5</f>
        <v>0</v>
      </c>
      <c r="AJ5" s="51"/>
      <c r="AK5" s="27">
        <f>AC5*1000+AI5</f>
        <v>3000</v>
      </c>
      <c r="AL5" s="52">
        <f>RANK(AK5,AK$4:AK$7)</f>
        <v>3</v>
      </c>
      <c r="AM5" s="53"/>
    </row>
    <row r="6" spans="2:39" ht="13.5">
      <c r="B6" s="59" t="s">
        <v>90</v>
      </c>
      <c r="C6" s="50"/>
      <c r="D6" s="50"/>
      <c r="E6" s="50"/>
      <c r="F6" s="55"/>
      <c r="G6" s="28" t="str">
        <f>IF(H6&gt;J6,"○",IF(H6&lt;J6,"●","△"))</f>
        <v>△</v>
      </c>
      <c r="H6" s="24">
        <f>R4</f>
        <v>0</v>
      </c>
      <c r="I6" s="24" t="s">
        <v>87</v>
      </c>
      <c r="J6" s="29">
        <f>P4</f>
        <v>0</v>
      </c>
      <c r="K6" s="24" t="str">
        <f>IF(L6&gt;N6,"○",IF(L6&lt;N6,"●","△"))</f>
        <v>△</v>
      </c>
      <c r="L6" s="24">
        <f>R5</f>
        <v>24</v>
      </c>
      <c r="M6" s="24" t="s">
        <v>87</v>
      </c>
      <c r="N6" s="29">
        <f>P5</f>
        <v>24</v>
      </c>
      <c r="O6" s="60"/>
      <c r="P6" s="60"/>
      <c r="Q6" s="60"/>
      <c r="R6" s="60"/>
      <c r="S6" s="14" t="str">
        <f>IF(T6&gt;V6,"○",IF(T6&lt;V6,"●","△"))</f>
        <v>○</v>
      </c>
      <c r="T6" s="14">
        <v>24</v>
      </c>
      <c r="U6" s="14" t="s">
        <v>87</v>
      </c>
      <c r="V6" s="18">
        <v>17</v>
      </c>
      <c r="W6" s="54">
        <f>COUNTIF(G6:V6,"○")</f>
        <v>1</v>
      </c>
      <c r="X6" s="50"/>
      <c r="Y6" s="50">
        <f>COUNTIF(G6:V6,"●")</f>
        <v>0</v>
      </c>
      <c r="Z6" s="50"/>
      <c r="AA6" s="50">
        <f>COUNTIF(G6:V6,"△")</f>
        <v>2</v>
      </c>
      <c r="AB6" s="50"/>
      <c r="AC6" s="61">
        <f>W6*2+AA6</f>
        <v>4</v>
      </c>
      <c r="AD6" s="61"/>
      <c r="AE6" s="50">
        <f>H6+L6+T6</f>
        <v>48</v>
      </c>
      <c r="AF6" s="50"/>
      <c r="AG6" s="50">
        <f>J6+N6+V6</f>
        <v>41</v>
      </c>
      <c r="AH6" s="50"/>
      <c r="AI6" s="50">
        <f>AE6-AG6</f>
        <v>7</v>
      </c>
      <c r="AJ6" s="51"/>
      <c r="AK6" s="27">
        <f>AC6*1000+AI6</f>
        <v>4007</v>
      </c>
      <c r="AL6" s="52">
        <f>RANK(AK6,AK$4:AK$7)</f>
        <v>2</v>
      </c>
      <c r="AM6" s="53"/>
    </row>
    <row r="7" spans="2:39" ht="14.25" thickBot="1">
      <c r="B7" s="56" t="s">
        <v>91</v>
      </c>
      <c r="C7" s="44"/>
      <c r="D7" s="44"/>
      <c r="E7" s="44"/>
      <c r="F7" s="49"/>
      <c r="G7" s="30" t="str">
        <f>IF(H7&gt;J7,"○",IF(H7&lt;J7,"●","△"))</f>
        <v>●</v>
      </c>
      <c r="H7" s="31">
        <f>V4</f>
        <v>10</v>
      </c>
      <c r="I7" s="31" t="s">
        <v>87</v>
      </c>
      <c r="J7" s="32">
        <f>T4</f>
        <v>35</v>
      </c>
      <c r="K7" s="31" t="str">
        <f>IF(L7&gt;N7,"○",IF(L7&lt;N7,"●","△"))</f>
        <v>●</v>
      </c>
      <c r="L7" s="31">
        <f>V5</f>
        <v>8</v>
      </c>
      <c r="M7" s="31" t="s">
        <v>87</v>
      </c>
      <c r="N7" s="32">
        <f>T5</f>
        <v>15</v>
      </c>
      <c r="O7" s="31" t="str">
        <f>IF(P7&gt;R7,"○",IF(P7&lt;R7,"●","△"))</f>
        <v>●</v>
      </c>
      <c r="P7" s="33">
        <f>V6</f>
        <v>17</v>
      </c>
      <c r="Q7" s="33" t="s">
        <v>87</v>
      </c>
      <c r="R7" s="34">
        <f>T6</f>
        <v>24</v>
      </c>
      <c r="S7" s="57"/>
      <c r="T7" s="57"/>
      <c r="U7" s="57"/>
      <c r="V7" s="58"/>
      <c r="W7" s="48">
        <f>COUNTIF(G7:V7,"○")</f>
        <v>0</v>
      </c>
      <c r="X7" s="44"/>
      <c r="Y7" s="44">
        <f>COUNTIF(G7:V7,"●")</f>
        <v>3</v>
      </c>
      <c r="Z7" s="44"/>
      <c r="AA7" s="44">
        <f>COUNTIF(G7:V7,"△")</f>
        <v>0</v>
      </c>
      <c r="AB7" s="44"/>
      <c r="AC7" s="43">
        <f>W7*2+AA7</f>
        <v>0</v>
      </c>
      <c r="AD7" s="43"/>
      <c r="AE7" s="44">
        <f>H7+L7+P7</f>
        <v>35</v>
      </c>
      <c r="AF7" s="44"/>
      <c r="AG7" s="44">
        <f>J7+N7+R7</f>
        <v>74</v>
      </c>
      <c r="AH7" s="44"/>
      <c r="AI7" s="44">
        <f>AE7-AG7</f>
        <v>-39</v>
      </c>
      <c r="AJ7" s="45"/>
      <c r="AK7" s="36">
        <f>AC7*1000+AI7</f>
        <v>-39</v>
      </c>
      <c r="AL7" s="46">
        <f>RANK(AK7,AK$4:AK$7)</f>
        <v>4</v>
      </c>
      <c r="AM7" s="47"/>
    </row>
    <row r="10" ht="14.25" thickBot="1"/>
    <row r="11" spans="2:39" ht="14.25" thickBot="1">
      <c r="B11" s="69" t="s">
        <v>93</v>
      </c>
      <c r="C11" s="76"/>
      <c r="D11" s="76"/>
      <c r="E11" s="76"/>
      <c r="F11" s="70"/>
      <c r="G11" s="69" t="str">
        <f>B12</f>
        <v>神戸星城</v>
      </c>
      <c r="H11" s="76"/>
      <c r="I11" s="76"/>
      <c r="J11" s="76"/>
      <c r="K11" s="76" t="str">
        <f>B13</f>
        <v>明石</v>
      </c>
      <c r="L11" s="76"/>
      <c r="M11" s="76"/>
      <c r="N11" s="76"/>
      <c r="O11" s="76" t="str">
        <f>B14</f>
        <v>武庫川大附</v>
      </c>
      <c r="P11" s="76"/>
      <c r="Q11" s="76"/>
      <c r="R11" s="76"/>
      <c r="S11" s="76" t="str">
        <f>B15</f>
        <v>六甲アイランド</v>
      </c>
      <c r="T11" s="76"/>
      <c r="U11" s="76"/>
      <c r="V11" s="70"/>
      <c r="W11" s="71" t="s">
        <v>79</v>
      </c>
      <c r="X11" s="76"/>
      <c r="Y11" s="76" t="s">
        <v>80</v>
      </c>
      <c r="Z11" s="76"/>
      <c r="AA11" s="76" t="s">
        <v>81</v>
      </c>
      <c r="AB11" s="76"/>
      <c r="AC11" s="76" t="s">
        <v>82</v>
      </c>
      <c r="AD11" s="76"/>
      <c r="AE11" s="77" t="s">
        <v>83</v>
      </c>
      <c r="AF11" s="71"/>
      <c r="AG11" s="77" t="s">
        <v>84</v>
      </c>
      <c r="AH11" s="71"/>
      <c r="AI11" s="76" t="s">
        <v>85</v>
      </c>
      <c r="AJ11" s="77"/>
      <c r="AK11" s="13"/>
      <c r="AL11" s="69" t="s">
        <v>86</v>
      </c>
      <c r="AM11" s="70"/>
    </row>
    <row r="12" spans="2:39" ht="13.5">
      <c r="B12" s="72" t="s">
        <v>94</v>
      </c>
      <c r="C12" s="62"/>
      <c r="D12" s="62"/>
      <c r="E12" s="62"/>
      <c r="F12" s="67"/>
      <c r="G12" s="73"/>
      <c r="H12" s="74"/>
      <c r="I12" s="74"/>
      <c r="J12" s="74"/>
      <c r="K12" s="14" t="str">
        <f>IF(L12&gt;N12,"○",IF(L12&lt;N12,"●","△"))</f>
        <v>●</v>
      </c>
      <c r="L12" s="14">
        <v>11</v>
      </c>
      <c r="M12" s="14" t="s">
        <v>87</v>
      </c>
      <c r="N12" s="14">
        <v>20</v>
      </c>
      <c r="O12" s="20" t="str">
        <f>IF(P12&gt;R12,"○",IF(P12&lt;R12,"●","△"))</f>
        <v>○</v>
      </c>
      <c r="P12" s="16">
        <v>30</v>
      </c>
      <c r="Q12" s="16" t="s">
        <v>87</v>
      </c>
      <c r="R12" s="19">
        <v>17</v>
      </c>
      <c r="S12" s="14" t="str">
        <f>IF(T12&gt;V12,"○",IF(T12&lt;V12,"●","△"))</f>
        <v>○</v>
      </c>
      <c r="T12" s="14">
        <v>39</v>
      </c>
      <c r="U12" s="14" t="s">
        <v>87</v>
      </c>
      <c r="V12" s="18">
        <v>4</v>
      </c>
      <c r="W12" s="66">
        <f>COUNTIF(G12:V12,"○")</f>
        <v>2</v>
      </c>
      <c r="X12" s="62"/>
      <c r="Y12" s="62">
        <f>COUNTIF(G12:V12,"●")</f>
        <v>1</v>
      </c>
      <c r="Z12" s="62"/>
      <c r="AA12" s="62">
        <f>COUNTIF(G12:V12,"△")</f>
        <v>0</v>
      </c>
      <c r="AB12" s="62"/>
      <c r="AC12" s="75">
        <f>W12*2+AA12</f>
        <v>4</v>
      </c>
      <c r="AD12" s="75"/>
      <c r="AE12" s="62">
        <f>L12+P12+T12</f>
        <v>80</v>
      </c>
      <c r="AF12" s="62"/>
      <c r="AG12" s="62">
        <f>N12+R12+V12</f>
        <v>41</v>
      </c>
      <c r="AH12" s="62"/>
      <c r="AI12" s="62">
        <f>AE12-AG12</f>
        <v>39</v>
      </c>
      <c r="AJ12" s="63"/>
      <c r="AK12" s="21">
        <f>AC12*1000+AI12</f>
        <v>4039</v>
      </c>
      <c r="AL12" s="64">
        <f>RANK(AK12,AK$12:AK$15)</f>
        <v>2</v>
      </c>
      <c r="AM12" s="65"/>
    </row>
    <row r="13" spans="2:39" ht="13.5">
      <c r="B13" s="59" t="s">
        <v>89</v>
      </c>
      <c r="C13" s="50"/>
      <c r="D13" s="50"/>
      <c r="E13" s="50"/>
      <c r="F13" s="55"/>
      <c r="G13" s="22" t="str">
        <f>IF(H13&gt;J13,"○",IF(H13&lt;J13,"●","△"))</f>
        <v>○</v>
      </c>
      <c r="H13" s="14">
        <f>N12</f>
        <v>20</v>
      </c>
      <c r="I13" s="14" t="s">
        <v>87</v>
      </c>
      <c r="J13" s="14">
        <f>L12</f>
        <v>11</v>
      </c>
      <c r="K13" s="68"/>
      <c r="L13" s="68"/>
      <c r="M13" s="68"/>
      <c r="N13" s="68"/>
      <c r="O13" s="14" t="str">
        <f>IF(P13&gt;R13,"○",IF(P13&lt;R13,"●","△"))</f>
        <v>○</v>
      </c>
      <c r="P13" s="16">
        <v>26</v>
      </c>
      <c r="Q13" s="16" t="s">
        <v>87</v>
      </c>
      <c r="R13" s="19">
        <v>13</v>
      </c>
      <c r="S13" s="26" t="str">
        <f>IF(T13&gt;V13,"○",IF(T13&lt;V13,"●","△"))</f>
        <v>○</v>
      </c>
      <c r="T13" s="24">
        <v>35</v>
      </c>
      <c r="U13" s="24" t="s">
        <v>87</v>
      </c>
      <c r="V13" s="25">
        <v>6</v>
      </c>
      <c r="W13" s="54">
        <f>COUNTIF(G13:V13,"○")</f>
        <v>3</v>
      </c>
      <c r="X13" s="50"/>
      <c r="Y13" s="50">
        <f>COUNTIF(G13:V13,"●")</f>
        <v>0</v>
      </c>
      <c r="Z13" s="50"/>
      <c r="AA13" s="50">
        <f>COUNTIF(G13:V13,"△")</f>
        <v>0</v>
      </c>
      <c r="AB13" s="50"/>
      <c r="AC13" s="61">
        <f>W13*2+AA13</f>
        <v>6</v>
      </c>
      <c r="AD13" s="61"/>
      <c r="AE13" s="50">
        <f>H13+P13+T13</f>
        <v>81</v>
      </c>
      <c r="AF13" s="50"/>
      <c r="AG13" s="50">
        <f>J13+R13+V13</f>
        <v>30</v>
      </c>
      <c r="AH13" s="50"/>
      <c r="AI13" s="50">
        <f>AE13-AG13</f>
        <v>51</v>
      </c>
      <c r="AJ13" s="51"/>
      <c r="AK13" s="27">
        <f>AC13*1000+AI13</f>
        <v>6051</v>
      </c>
      <c r="AL13" s="64">
        <f>RANK(AK13,AK$12:AK$15)</f>
        <v>1</v>
      </c>
      <c r="AM13" s="65"/>
    </row>
    <row r="14" spans="2:39" ht="13.5">
      <c r="B14" s="59" t="s">
        <v>95</v>
      </c>
      <c r="C14" s="50"/>
      <c r="D14" s="50"/>
      <c r="E14" s="50"/>
      <c r="F14" s="55"/>
      <c r="G14" s="28" t="str">
        <f>IF(H14&gt;J14,"○",IF(H14&lt;J14,"●","△"))</f>
        <v>●</v>
      </c>
      <c r="H14" s="24">
        <f>R12</f>
        <v>17</v>
      </c>
      <c r="I14" s="24" t="s">
        <v>87</v>
      </c>
      <c r="J14" s="29">
        <f>P12</f>
        <v>30</v>
      </c>
      <c r="K14" s="24" t="str">
        <f>IF(L14&gt;N14,"○",IF(L14&lt;N14,"●","△"))</f>
        <v>●</v>
      </c>
      <c r="L14" s="24">
        <f>R13</f>
        <v>13</v>
      </c>
      <c r="M14" s="24" t="s">
        <v>87</v>
      </c>
      <c r="N14" s="29">
        <f>P13</f>
        <v>26</v>
      </c>
      <c r="O14" s="60"/>
      <c r="P14" s="60"/>
      <c r="Q14" s="60"/>
      <c r="R14" s="60"/>
      <c r="S14" s="14" t="str">
        <f>IF(T14&gt;V14,"○",IF(T14&lt;V14,"●","△"))</f>
        <v>○</v>
      </c>
      <c r="T14" s="14">
        <v>14</v>
      </c>
      <c r="U14" s="14" t="s">
        <v>87</v>
      </c>
      <c r="V14" s="18">
        <v>11</v>
      </c>
      <c r="W14" s="54">
        <f>COUNTIF(G14:V14,"○")</f>
        <v>1</v>
      </c>
      <c r="X14" s="50"/>
      <c r="Y14" s="50">
        <f>COUNTIF(G14:V14,"●")</f>
        <v>2</v>
      </c>
      <c r="Z14" s="50"/>
      <c r="AA14" s="50">
        <f>COUNTIF(G14:V14,"△")</f>
        <v>0</v>
      </c>
      <c r="AB14" s="50"/>
      <c r="AC14" s="61">
        <f>W14*2+AA14</f>
        <v>2</v>
      </c>
      <c r="AD14" s="61"/>
      <c r="AE14" s="50">
        <f>H14+L14+T14</f>
        <v>44</v>
      </c>
      <c r="AF14" s="50"/>
      <c r="AG14" s="50">
        <f>J14+N14+V14</f>
        <v>67</v>
      </c>
      <c r="AH14" s="50"/>
      <c r="AI14" s="50">
        <f>AE14-AG14</f>
        <v>-23</v>
      </c>
      <c r="AJ14" s="51"/>
      <c r="AK14" s="27">
        <f>AC14*1000+AI14</f>
        <v>1977</v>
      </c>
      <c r="AL14" s="64">
        <f>RANK(AK14,AK$12:AK$15)</f>
        <v>3</v>
      </c>
      <c r="AM14" s="65"/>
    </row>
    <row r="15" spans="2:39" ht="14.25" thickBot="1">
      <c r="B15" s="56" t="s">
        <v>96</v>
      </c>
      <c r="C15" s="44"/>
      <c r="D15" s="44"/>
      <c r="E15" s="44"/>
      <c r="F15" s="49"/>
      <c r="G15" s="30" t="str">
        <f>IF(H15&gt;J15,"○",IF(H15&lt;J15,"●","△"))</f>
        <v>●</v>
      </c>
      <c r="H15" s="31">
        <f>V12</f>
        <v>4</v>
      </c>
      <c r="I15" s="31" t="s">
        <v>87</v>
      </c>
      <c r="J15" s="32">
        <f>T12</f>
        <v>39</v>
      </c>
      <c r="K15" s="31" t="str">
        <f>IF(L15&gt;N15,"○",IF(L15&lt;N15,"●","△"))</f>
        <v>●</v>
      </c>
      <c r="L15" s="31">
        <f>V13</f>
        <v>6</v>
      </c>
      <c r="M15" s="31" t="s">
        <v>87</v>
      </c>
      <c r="N15" s="32">
        <f>T13</f>
        <v>35</v>
      </c>
      <c r="O15" s="31" t="str">
        <f>IF(P15&gt;R15,"○",IF(P15&lt;R15,"●","△"))</f>
        <v>●</v>
      </c>
      <c r="P15" s="33">
        <f>V14</f>
        <v>11</v>
      </c>
      <c r="Q15" s="33" t="s">
        <v>87</v>
      </c>
      <c r="R15" s="35">
        <f>T14</f>
        <v>14</v>
      </c>
      <c r="S15" s="57"/>
      <c r="T15" s="57"/>
      <c r="U15" s="57"/>
      <c r="V15" s="58"/>
      <c r="W15" s="48">
        <f>COUNTIF(G15:V15,"○")</f>
        <v>0</v>
      </c>
      <c r="X15" s="44"/>
      <c r="Y15" s="44">
        <f>COUNTIF(G15:V15,"●")</f>
        <v>3</v>
      </c>
      <c r="Z15" s="44"/>
      <c r="AA15" s="44">
        <f>COUNTIF(G15:V15,"△")</f>
        <v>0</v>
      </c>
      <c r="AB15" s="44"/>
      <c r="AC15" s="43">
        <f>W15*2+AA15</f>
        <v>0</v>
      </c>
      <c r="AD15" s="43"/>
      <c r="AE15" s="44">
        <f>H15+L15+P15</f>
        <v>21</v>
      </c>
      <c r="AF15" s="44"/>
      <c r="AG15" s="44">
        <f>J15+N15+R15</f>
        <v>88</v>
      </c>
      <c r="AH15" s="44"/>
      <c r="AI15" s="44">
        <f>AE15-AG15</f>
        <v>-67</v>
      </c>
      <c r="AJ15" s="45"/>
      <c r="AK15" s="36">
        <f>AC15*1000+AI15</f>
        <v>-67</v>
      </c>
      <c r="AL15" s="64">
        <f>RANK(AK15,AK$12:AK$15)</f>
        <v>4</v>
      </c>
      <c r="AM15" s="65"/>
    </row>
  </sheetData>
  <sheetProtection/>
  <mergeCells count="106">
    <mergeCell ref="AC15:AD15"/>
    <mergeCell ref="AE15:AF15"/>
    <mergeCell ref="AG15:AH15"/>
    <mergeCell ref="AI15:AJ15"/>
    <mergeCell ref="AL15:AM15"/>
    <mergeCell ref="AE14:AF14"/>
    <mergeCell ref="AG14:AH14"/>
    <mergeCell ref="AI14:AJ14"/>
    <mergeCell ref="AL14:AM14"/>
    <mergeCell ref="B15:F15"/>
    <mergeCell ref="S15:V15"/>
    <mergeCell ref="W15:X15"/>
    <mergeCell ref="Y15:Z15"/>
    <mergeCell ref="AA15:AB15"/>
    <mergeCell ref="AG13:AH13"/>
    <mergeCell ref="AI13:AJ13"/>
    <mergeCell ref="AL13:AM13"/>
    <mergeCell ref="B14:F14"/>
    <mergeCell ref="O14:R14"/>
    <mergeCell ref="W14:X14"/>
    <mergeCell ref="Y14:Z14"/>
    <mergeCell ref="AA14:AB14"/>
    <mergeCell ref="AC14:AD14"/>
    <mergeCell ref="AI12:AJ12"/>
    <mergeCell ref="AL12:AM12"/>
    <mergeCell ref="B13:F13"/>
    <mergeCell ref="K13:N13"/>
    <mergeCell ref="W13:X13"/>
    <mergeCell ref="Y13:Z13"/>
    <mergeCell ref="AA13:AB13"/>
    <mergeCell ref="AC13:AD13"/>
    <mergeCell ref="AE13:AF13"/>
    <mergeCell ref="AL11:AM11"/>
    <mergeCell ref="B12:F12"/>
    <mergeCell ref="G12:J12"/>
    <mergeCell ref="W12:X12"/>
    <mergeCell ref="Y12:Z12"/>
    <mergeCell ref="AA12:AB12"/>
    <mergeCell ref="AC12:AD12"/>
    <mergeCell ref="AE12:AF12"/>
    <mergeCell ref="AG12:AH12"/>
    <mergeCell ref="Y11:Z11"/>
    <mergeCell ref="AA11:AB11"/>
    <mergeCell ref="AC11:AD11"/>
    <mergeCell ref="AE11:AF11"/>
    <mergeCell ref="AG11:AH11"/>
    <mergeCell ref="AI11:AJ11"/>
    <mergeCell ref="B11:F11"/>
    <mergeCell ref="G11:J11"/>
    <mergeCell ref="K11:N11"/>
    <mergeCell ref="O11:R11"/>
    <mergeCell ref="S11:V11"/>
    <mergeCell ref="W11:X11"/>
    <mergeCell ref="B3:F3"/>
    <mergeCell ref="G3:J3"/>
    <mergeCell ref="K3:N3"/>
    <mergeCell ref="O3:R3"/>
    <mergeCell ref="S3:V3"/>
    <mergeCell ref="W3:X3"/>
    <mergeCell ref="Y3:Z3"/>
    <mergeCell ref="AA3:AB3"/>
    <mergeCell ref="AC3:AD3"/>
    <mergeCell ref="AE3:AF3"/>
    <mergeCell ref="AG3:AH3"/>
    <mergeCell ref="AI3:AJ3"/>
    <mergeCell ref="AL3:AM3"/>
    <mergeCell ref="B4:F4"/>
    <mergeCell ref="G4:J4"/>
    <mergeCell ref="W4:X4"/>
    <mergeCell ref="Y4:Z4"/>
    <mergeCell ref="AA4:AB4"/>
    <mergeCell ref="AC4:AD4"/>
    <mergeCell ref="AE4:AF4"/>
    <mergeCell ref="AG4:AH4"/>
    <mergeCell ref="AI4:AJ4"/>
    <mergeCell ref="AL4:AM4"/>
    <mergeCell ref="B5:F5"/>
    <mergeCell ref="K5:N5"/>
    <mergeCell ref="W5:X5"/>
    <mergeCell ref="Y5:Z5"/>
    <mergeCell ref="AA5:AB5"/>
    <mergeCell ref="AC5:AD5"/>
    <mergeCell ref="AE5:AF5"/>
    <mergeCell ref="AG5:AH5"/>
    <mergeCell ref="AI5:AJ5"/>
    <mergeCell ref="AL5:AM5"/>
    <mergeCell ref="B6:F6"/>
    <mergeCell ref="O6:R6"/>
    <mergeCell ref="W6:X6"/>
    <mergeCell ref="Y6:Z6"/>
    <mergeCell ref="AA6:AB6"/>
    <mergeCell ref="AC6:AD6"/>
    <mergeCell ref="AE6:AF6"/>
    <mergeCell ref="AG6:AH6"/>
    <mergeCell ref="AI6:AJ6"/>
    <mergeCell ref="AL6:AM6"/>
    <mergeCell ref="B7:F7"/>
    <mergeCell ref="S7:V7"/>
    <mergeCell ref="W7:X7"/>
    <mergeCell ref="Y7:Z7"/>
    <mergeCell ref="AA7:AB7"/>
    <mergeCell ref="AC7:AD7"/>
    <mergeCell ref="AE7:AF7"/>
    <mergeCell ref="AG7:AH7"/>
    <mergeCell ref="AI7:AJ7"/>
    <mergeCell ref="AL7:A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2018-11-09T23:42:55Z</dcterms:created>
  <dcterms:modified xsi:type="dcterms:W3CDTF">2018-11-25T05:33:41Z</dcterms:modified>
  <cp:category/>
  <cp:version/>
  <cp:contentType/>
  <cp:contentStatus/>
</cp:coreProperties>
</file>